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کمیته کابل\1. وندور\"/>
    </mc:Choice>
  </mc:AlternateContent>
  <workbookProtection workbookAlgorithmName="SHA-512" workbookHashValue="tcWtE3kZTzuPBtsH1HRqa5tHJP8WrsLKTyi3dO0MSEPv5dqU0vZaS26nH2ua+hlj19AX4ZQJyMfgZgEyCZ1ONw==" workbookSaltValue="fKZAyho3cv6FS2buIdVvmw==" workbookSpinCount="100000" lockStructure="1"/>
  <bookViews>
    <workbookView xWindow="0" yWindow="0" windowWidth="24000" windowHeight="9600"/>
  </bookViews>
  <sheets>
    <sheet name="هادی لخت هوایی(ACSR) و هادی مسی" sheetId="1" r:id="rId1"/>
  </sheets>
  <definedNames>
    <definedName name="_xlnm.Print_Area" localSheetId="0">'هادی لخت هوایی(ACSR) و هادی مسی'!$A$1:$L$19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7" i="1" l="1"/>
  <c r="M27" i="1" s="1"/>
  <c r="N27" i="1" s="1"/>
  <c r="G24" i="1" l="1"/>
  <c r="M24" i="1" s="1"/>
  <c r="N24" i="1" s="1"/>
  <c r="G26" i="1" l="1"/>
  <c r="M26" i="1" s="1"/>
  <c r="N26" i="1" s="1"/>
  <c r="G25" i="1" l="1"/>
  <c r="M25" i="1" s="1"/>
  <c r="N25" i="1" s="1"/>
  <c r="G22" i="1" l="1"/>
  <c r="M22" i="1" s="1"/>
  <c r="N22" i="1" s="1"/>
  <c r="G23" i="1"/>
  <c r="M23" i="1" s="1"/>
  <c r="N23" i="1" s="1"/>
  <c r="M21" i="1"/>
  <c r="N21" i="1" s="1"/>
  <c r="G20" i="1" l="1"/>
  <c r="M20" i="1" s="1"/>
  <c r="N20" i="1" s="1"/>
  <c r="G19" i="1"/>
  <c r="M19" i="1" s="1"/>
  <c r="N19" i="1" s="1"/>
  <c r="G18" i="1"/>
  <c r="M18" i="1" s="1"/>
  <c r="N18" i="1" s="1"/>
  <c r="G17" i="1"/>
  <c r="M17" i="1" s="1"/>
  <c r="N17" i="1" s="1"/>
  <c r="G16" i="1"/>
  <c r="M16" i="1" s="1"/>
  <c r="N16" i="1" s="1"/>
  <c r="G15" i="1"/>
  <c r="M15" i="1" s="1"/>
  <c r="N15" i="1" s="1"/>
  <c r="G14" i="1"/>
  <c r="M14" i="1" s="1"/>
  <c r="N14" i="1" s="1"/>
  <c r="G13" i="1"/>
  <c r="M13" i="1" s="1"/>
  <c r="N13" i="1" s="1"/>
  <c r="G12" i="1"/>
  <c r="M12" i="1" s="1"/>
  <c r="N12" i="1" s="1"/>
  <c r="G11" i="1"/>
  <c r="M11" i="1" s="1"/>
  <c r="N11" i="1" s="1"/>
  <c r="G10" i="1"/>
  <c r="M10" i="1" s="1"/>
  <c r="N10" i="1" s="1"/>
  <c r="G9" i="1"/>
  <c r="M9" i="1" s="1"/>
  <c r="N9" i="1" s="1"/>
  <c r="G8" i="1"/>
  <c r="M8" i="1" s="1"/>
  <c r="N8" i="1" s="1"/>
  <c r="G7" i="1"/>
  <c r="M7" i="1" s="1"/>
  <c r="N7" i="1" s="1"/>
  <c r="G6" i="1"/>
  <c r="M6" i="1" s="1"/>
  <c r="N6" i="1" s="1"/>
  <c r="G5" i="1"/>
  <c r="M5" i="1" s="1"/>
  <c r="N5" i="1" s="1"/>
  <c r="G4" i="1"/>
  <c r="M4" i="1" s="1"/>
  <c r="N4" i="1" s="1"/>
  <c r="G3" i="1"/>
  <c r="M3" i="1" s="1"/>
  <c r="N3" i="1" s="1"/>
  <c r="M1" i="1"/>
  <c r="I1" i="1"/>
  <c r="J24" i="1" l="1"/>
  <c r="I24" i="1" s="1"/>
  <c r="J27" i="1"/>
  <c r="I27" i="1" s="1"/>
  <c r="J25" i="1"/>
  <c r="I25" i="1" s="1"/>
  <c r="J26" i="1"/>
  <c r="I26" i="1" s="1"/>
  <c r="J21" i="1"/>
  <c r="I21" i="1" s="1"/>
  <c r="J22" i="1"/>
  <c r="I22" i="1" s="1"/>
  <c r="J23" i="1"/>
  <c r="I23" i="1" s="1"/>
  <c r="J6" i="1"/>
  <c r="I6" i="1" s="1"/>
  <c r="J8" i="1"/>
  <c r="I8" i="1" s="1"/>
  <c r="J13" i="1"/>
  <c r="I13" i="1" s="1"/>
  <c r="J15" i="1"/>
  <c r="I15" i="1" s="1"/>
  <c r="J5" i="1"/>
  <c r="I5" i="1" s="1"/>
  <c r="J7" i="1"/>
  <c r="I7" i="1" s="1"/>
  <c r="J14" i="1"/>
  <c r="I14" i="1" s="1"/>
  <c r="J16" i="1"/>
  <c r="I16" i="1" s="1"/>
  <c r="J3" i="1"/>
  <c r="I3" i="1" s="1"/>
  <c r="J10" i="1"/>
  <c r="I10" i="1" s="1"/>
  <c r="J12" i="1"/>
  <c r="I12" i="1" s="1"/>
  <c r="J17" i="1"/>
  <c r="I17" i="1" s="1"/>
  <c r="J19" i="1"/>
  <c r="I19" i="1" s="1"/>
  <c r="J4" i="1"/>
  <c r="I4" i="1" s="1"/>
  <c r="J9" i="1"/>
  <c r="I9" i="1" s="1"/>
  <c r="J11" i="1"/>
  <c r="I11" i="1" s="1"/>
  <c r="J18" i="1"/>
  <c r="I18" i="1" s="1"/>
  <c r="J20" i="1"/>
  <c r="I20" i="1" s="1"/>
</calcChain>
</file>

<file path=xl/sharedStrings.xml><?xml version="1.0" encoding="utf-8"?>
<sst xmlns="http://schemas.openxmlformats.org/spreadsheetml/2006/main" count="152" uniqueCount="115">
  <si>
    <t>Today:</t>
  </si>
  <si>
    <t>نوع کالا</t>
  </si>
  <si>
    <t>ردیف</t>
  </si>
  <si>
    <t>نام شرکت سازنده/تامین کننده</t>
  </si>
  <si>
    <t>مشخصات کالای مورد تائید</t>
  </si>
  <si>
    <t>شماره گواهی</t>
  </si>
  <si>
    <t>تاریخ صدور گواهی</t>
  </si>
  <si>
    <t>تاریخ انقضا گواهی</t>
  </si>
  <si>
    <t>شماره استاندارد</t>
  </si>
  <si>
    <t>وضعیت</t>
  </si>
  <si>
    <t>روز مانده تاانقضای تائیدیه</t>
  </si>
  <si>
    <t>آدرس/شماره تماس/فکس</t>
  </si>
  <si>
    <t>توضیحات</t>
  </si>
  <si>
    <t>تاریخ انقضا گواهی (شمسی)</t>
  </si>
  <si>
    <t>تاریخ انقضا گواهی (میلادی)</t>
  </si>
  <si>
    <t>ارسال نامه</t>
  </si>
  <si>
    <t>هادی هوایی آلومینیوم-فولاد (ACSR) و هادی مسی</t>
  </si>
  <si>
    <t>شایان سیمکان</t>
  </si>
  <si>
    <t>هادی هوایی  آلومینیوم - فولاد MINK  , HYENA</t>
  </si>
  <si>
    <t>27500/8598</t>
  </si>
  <si>
    <t>BSEN50182 (2001)</t>
  </si>
  <si>
    <t>اصفهان - شهرک صنعتی مورچه خورت - خیابان شیخ بهایی -خیابان رازی - پلاک 105
تلفن:-03145643120
فکس:  03145644186</t>
  </si>
  <si>
    <r>
      <rPr>
        <b/>
        <sz val="24"/>
        <color rgb="FFFF0000"/>
        <rFont val="B Nazanin"/>
        <charset val="178"/>
      </rPr>
      <t xml:space="preserve">* تهیه کابل از این لیست منوط به عدم انقضای تاریخ اعتبار گواهی شرکت توانیر می باشد و مسئولیت عدم توجه به این موضوع به عهده خریدار خواهد بود.
* کلیه ناظرین محترم ملزم به کنترل موارد مندرج در وندور از جمله تاریخ انقضای گواهی می باشند.
* در صورت هرگونه ابهام با دبیر کمیته های فنی شرکت توزیع برق استان مرکزی تماس حاصل فرمائید.
</t>
    </r>
    <r>
      <rPr>
        <b/>
        <sz val="24"/>
        <color theme="1"/>
        <rFont val="B Nazanin"/>
        <charset val="178"/>
      </rPr>
      <t xml:space="preserve">
1. قرقره سیم سالم و دارای پلاک فلزی با حک مشخصات کامل سیم و نام سازنده
2. تعداد و قطر مغزی فولاد و رشته های آلومینیومی کاملا مطابق با آخرین استاندارد مورد تائید شرکت توانیر باشد.
3. سیم بایستی سالم و نو بوده و با  پیچش یکدست و  گام استاندارد روی قرقره جمع شده باشد.
4.وزن یک متر سیم با مقادیر استاندارد مطابقت داشته باشد.
(تذکر: در صورت وجود کوچکترین مغایرت در نام شرکت سازنده یا استفاده از هرگونه علائم اختصاری، هماهنگی و استعلام از دبیر کمیته های فنی الزامی است.)
</t>
    </r>
  </si>
  <si>
    <t>صنایع کابل کاشان</t>
  </si>
  <si>
    <r>
      <rPr>
        <b/>
        <sz val="18"/>
        <color theme="1"/>
        <rFont val="B Nazanin"/>
        <charset val="178"/>
      </rPr>
      <t>هادی هوایی آلومینیوم - فولاد</t>
    </r>
    <r>
      <rPr>
        <b/>
        <sz val="16"/>
        <color theme="1"/>
        <rFont val="B Nazanin"/>
        <charset val="178"/>
      </rPr>
      <t xml:space="preserve"> </t>
    </r>
    <r>
      <rPr>
        <b/>
        <sz val="18"/>
        <color theme="1"/>
        <rFont val="Times New Roman"/>
        <family val="1"/>
      </rPr>
      <t>(FOX-DOG-WOLF-WEASEL-MINK-HYENA-LYNX)</t>
    </r>
  </si>
  <si>
    <t>27500/390</t>
  </si>
  <si>
    <t>BSEN50182 (2001)
ASTMB549(2000)
ASTMB232(2001)</t>
  </si>
  <si>
    <t>تهران-میدان ونک-خ ملاصدرا-خ پردیس-برج ثریا-پ6-ط3-واحد31
تلفن:88875399-021
نمابر:88875398-021</t>
  </si>
  <si>
    <t>سیم راد سما</t>
  </si>
  <si>
    <t>هادی هوایی آلومینیوم - فولاد (FOX-DOG-WOLF-WEASEL-MINK-HYENA-LYNX)</t>
  </si>
  <si>
    <t>27500/771</t>
  </si>
  <si>
    <t>سیم و کابل مشهد</t>
  </si>
  <si>
    <t xml:space="preserve">هادی هوایی آلومینیوم - فولاد MINK  </t>
  </si>
  <si>
    <t>خراسان رضوی-مشهد-شهرک صنعتی توس-فاز یکم-تلاش شمالی-خیابان دهم-قطعه 480
تلفن: 35413277-051
فکس: 35414844-051</t>
  </si>
  <si>
    <t xml:space="preserve">هادی هوایی آلومینیوم - فولاد HYENA  </t>
  </si>
  <si>
    <t>هادی هوایی آلومینیوم - فولاد FOX</t>
  </si>
  <si>
    <t>27500/8369</t>
  </si>
  <si>
    <t>هادی هوایی آلومینیوم - فولاد DOG</t>
  </si>
  <si>
    <t>آلوم کابل کاوه</t>
  </si>
  <si>
    <t>هادی هوایی آلومینیوم - فولاد (FOX-MINK-HYENA)</t>
  </si>
  <si>
    <t>تهران - میدان آرژانتین - انتهای خیابان الوند - نبش اهورامزدا - پلاک 14 - واحد9 
تلفن:888888407-021
نمابر:88209352-021</t>
  </si>
  <si>
    <t>توسعه برق ایران</t>
  </si>
  <si>
    <t>هادی هوایی آلومینیوم - فولاد (FOX-MINK-HYENA-LYNX)</t>
  </si>
  <si>
    <t>تهران-خ شهید بهشتی-خ شهید قنبر زاده-نبش خ 14-پ41-ط3-واحد6
تلفن:88763950-021
نمابر:88760509-021</t>
  </si>
  <si>
    <t>ستاره یزد</t>
  </si>
  <si>
    <t>هادی هوایی آلومینیوم - فولاد MINK</t>
  </si>
  <si>
    <t>یزد- شهرک صنعتی یزد- بلوار ابریشم- بلوار نارون- خ یابان ستاره
تلفن:03537273334
نمابر:03537273019</t>
  </si>
  <si>
    <t>هادی هوایی آلومینیوم - فولاد WOLF</t>
  </si>
  <si>
    <t>آلومتک</t>
  </si>
  <si>
    <t>هادی هوایی آلومینیوم - فولاد (FOX - DOG- WEASEL-MINK-HYENA-LYNX)</t>
  </si>
  <si>
    <t>27500/10598
27500/10599</t>
  </si>
  <si>
    <t>تهران-خ گاندی-ک21-پ7-کدپستی15178
تلفن:88797223-021
نمابر:88786834-021</t>
  </si>
  <si>
    <t>هادی هوایی تمام آلومینیوم آلیاژی AAAC فشرده</t>
  </si>
  <si>
    <t>27500/10596
27500/10597</t>
  </si>
  <si>
    <t>BSEN50182 (2001)
EN50397-1(2006)</t>
  </si>
  <si>
    <t>سیم نور یزدان</t>
  </si>
  <si>
    <t>هادی هوایی آلومینیوم - فولاد (MINK-HYENA-LYNX)</t>
  </si>
  <si>
    <t>27500/6025</t>
  </si>
  <si>
    <t>اراک-خ شهید رجایی-ک شهید توسطی-پ21-
تلفن:44012650-021
نمابر:</t>
  </si>
  <si>
    <t>آلفا صنعت پارس</t>
  </si>
  <si>
    <t>هادی هوایی آلومینیوم - فولاد (FOX - MINK-HYENA)</t>
  </si>
  <si>
    <t>تهران-خ کلاهدوز(دولت)-پایین چهارراه دیباچی و دلبخواه-پ16-واحد401
تلفن:22783158-021
نمابر:22783175-021</t>
  </si>
  <si>
    <t>هادی هوایی آلومینیوم - فولاد ( LYNX - HAWK - CANARY)</t>
  </si>
  <si>
    <t>سیستم کوثر سپاهان (سیم و کابل اختر)</t>
  </si>
  <si>
    <t>اصفهان - خ امام خمینی-نرسیده به پل شهید خرازی-کدپستی 8189637841
تلفن:33367400-031
نمابر: 33369949-031</t>
  </si>
  <si>
    <t>گروه صنایع افق البرز</t>
  </si>
  <si>
    <t>27500/2933</t>
  </si>
  <si>
    <t>27500/7493</t>
  </si>
  <si>
    <t>27500/2938</t>
  </si>
  <si>
    <t>27500/7508</t>
  </si>
  <si>
    <t>27500/7500</t>
  </si>
  <si>
    <t>هادی هوایی آلومینیوم - فولاد MINK و Heyna</t>
  </si>
  <si>
    <t>هادی لخت هوایی(ACSR) و هادی مسی
دبیر کارگروه سیم و کابل: مهندس وحید فرجی 09123941226</t>
  </si>
  <si>
    <t xml:space="preserve">
تهرن خيابان فردوسي بن بست خواندنيها پلاک 8
تلفن:66760000-021
نمابر:66761655-021</t>
  </si>
  <si>
    <t>فولادریزان شهرکرد</t>
  </si>
  <si>
    <t>هادی هوایی  آلومینیوم - فولاد MINK  , HYENA ، LYNXT, CURLEW</t>
  </si>
  <si>
    <t>27500/3400</t>
  </si>
  <si>
    <t>1399/05/04</t>
  </si>
  <si>
    <t xml:space="preserve">تهران، ابتدای خیابان مطهری خیابان منصور
تلفن: 
 02188707161 - 02188107169 
03833335857
نمابر :
02188107168
03833349678
</t>
  </si>
  <si>
    <t>تهران فرمانیه بلوار لواسانی خیابان سعیدی پلاک 25 
تلفن 02123574 داخلی 13
نمابر داخلی 16</t>
  </si>
  <si>
    <t>شهاب سیم سپاهان</t>
  </si>
  <si>
    <t>اصفهان خیابان پروین جنب بانک مسکن مجتمع برنا 7 طبقه سوم واحد 305  کدپستی 8199944743
تلفن: 03132327185 
     03132327186
نمابر:    03132327186</t>
  </si>
  <si>
    <t>27500/5245</t>
  </si>
  <si>
    <t>افلاک الکتریک خراسان</t>
  </si>
  <si>
    <t>27500/3160</t>
  </si>
  <si>
    <t>1400/04/14</t>
  </si>
  <si>
    <t xml:space="preserve">نیشابور شهرک صنعتی خیام بهره وری 6 کوشش 2
تلفن:   05143268051
               05143268052  
      نمابر: 05143268053   </t>
  </si>
  <si>
    <t>27500/6324</t>
  </si>
  <si>
    <t>1400/07/25</t>
  </si>
  <si>
    <t>27500/6321</t>
  </si>
  <si>
    <t>27500/6322</t>
  </si>
  <si>
    <t>1400/08/29</t>
  </si>
  <si>
    <t>27500/7516</t>
  </si>
  <si>
    <t>27500/5907</t>
  </si>
  <si>
    <t>27500/5930</t>
  </si>
  <si>
    <t>27500/5906</t>
  </si>
  <si>
    <t>1398/01/27</t>
  </si>
  <si>
    <t>27500/11880</t>
  </si>
  <si>
    <t>1400/12/18</t>
  </si>
  <si>
    <t>شرکت مسبار کاوه</t>
  </si>
  <si>
    <r>
      <t xml:space="preserve">هادی هوایی  </t>
    </r>
    <r>
      <rPr>
        <b/>
        <u/>
        <sz val="22"/>
        <color theme="1"/>
        <rFont val="B Nazanin"/>
        <charset val="178"/>
      </rPr>
      <t>مسی</t>
    </r>
    <r>
      <rPr>
        <b/>
        <sz val="18"/>
        <color theme="1"/>
        <rFont val="B Nazanin"/>
        <charset val="178"/>
      </rPr>
      <t xml:space="preserve">  (تمام مقاطع)</t>
    </r>
  </si>
  <si>
    <t xml:space="preserve">تهران، میدان آرژانتین خیابان الوند کوچه جوین نبش اهورامزدا پلاک 8
تلفن: 
02188888408
نمابر :
02188209352
</t>
  </si>
  <si>
    <t>27500/3635</t>
  </si>
  <si>
    <t>1401/04/12</t>
  </si>
  <si>
    <t>1401/10/29</t>
  </si>
  <si>
    <t>1401/03/20</t>
  </si>
  <si>
    <t>1401/07/21</t>
  </si>
  <si>
    <t>1401/07/22</t>
  </si>
  <si>
    <t>1401/03/27</t>
  </si>
  <si>
    <t>1401/09/17</t>
  </si>
  <si>
    <t>1401/01/30</t>
  </si>
  <si>
    <t>1401/07/05</t>
  </si>
  <si>
    <t>1401/12/25</t>
  </si>
  <si>
    <t>1401/07/01</t>
  </si>
  <si>
    <t>لیست سازندگان و تامین کنندگان مورد تائید
ویرایش: 40202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</si>
</sst>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60429]dd/mm/yyyy;@"/>
  </numFmts>
  <fonts count="20">
    <font>
      <sz val="10"/>
      <color theme="1"/>
      <name val="B Zar"/>
      <family val="2"/>
    </font>
    <font>
      <sz val="22"/>
      <color theme="1"/>
      <name val="B Zar"/>
      <family val="2"/>
    </font>
    <font>
      <b/>
      <sz val="20"/>
      <color theme="1"/>
      <name val="Arial"/>
      <family val="2"/>
    </font>
    <font>
      <sz val="16"/>
      <color theme="1"/>
      <name val="B Titr"/>
      <charset val="178"/>
    </font>
    <font>
      <b/>
      <sz val="16"/>
      <color theme="1"/>
      <name val="B Titr"/>
      <charset val="178"/>
    </font>
    <font>
      <sz val="20"/>
      <color theme="1"/>
      <name val="B Titr"/>
      <charset val="178"/>
    </font>
    <font>
      <b/>
      <sz val="48"/>
      <color theme="1"/>
      <name val="B Titr"/>
      <charset val="178"/>
    </font>
    <font>
      <b/>
      <sz val="18"/>
      <color theme="1"/>
      <name val="B Nazanin"/>
      <charset val="178"/>
    </font>
    <font>
      <b/>
      <sz val="20"/>
      <color theme="1"/>
      <name val="B Nazanin"/>
      <charset val="178"/>
    </font>
    <font>
      <sz val="20"/>
      <color theme="1"/>
      <name val="B Nazanin"/>
      <charset val="178"/>
    </font>
    <font>
      <sz val="14"/>
      <color theme="1"/>
      <name val="Times New Roman"/>
      <family val="1"/>
    </font>
    <font>
      <b/>
      <sz val="24"/>
      <color theme="1"/>
      <name val="B Nazanin"/>
      <charset val="178"/>
    </font>
    <font>
      <b/>
      <sz val="24"/>
      <color rgb="FFFF0000"/>
      <name val="B Nazanin"/>
      <charset val="178"/>
    </font>
    <font>
      <sz val="22"/>
      <color theme="1"/>
      <name val="Times"/>
      <family val="1"/>
    </font>
    <font>
      <b/>
      <sz val="16"/>
      <color theme="1"/>
      <name val="B Nazanin"/>
      <charset val="178"/>
    </font>
    <font>
      <b/>
      <sz val="18"/>
      <color theme="1"/>
      <name val="Times New Roman"/>
      <family val="1"/>
    </font>
    <font>
      <b/>
      <sz val="22"/>
      <color theme="1"/>
      <name val="B Nazanin"/>
      <charset val="178"/>
    </font>
    <font>
      <sz val="14"/>
      <color theme="1"/>
      <name val="B Zar"/>
      <family val="2"/>
    </font>
    <font>
      <sz val="22"/>
      <color rgb="FFFF0000"/>
      <name val="B Yekan"/>
      <charset val="178"/>
    </font>
    <font>
      <b/>
      <u/>
      <sz val="22"/>
      <color theme="1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4" xfId="0" applyBorder="1"/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right" vertical="center" wrapText="1" readingOrder="2"/>
    </xf>
    <xf numFmtId="0" fontId="9" fillId="6" borderId="1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right" vertical="center" wrapText="1" readingOrder="2"/>
    </xf>
    <xf numFmtId="0" fontId="9" fillId="6" borderId="27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7" fillId="6" borderId="21" xfId="0" applyFont="1" applyFill="1" applyBorder="1" applyAlignment="1">
      <alignment horizontal="right" vertical="center" wrapText="1" readingOrder="2"/>
    </xf>
    <xf numFmtId="0" fontId="8" fillId="0" borderId="33" xfId="0" applyFont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right" vertical="center" wrapText="1" readingOrder="2"/>
    </xf>
    <xf numFmtId="0" fontId="9" fillId="6" borderId="19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0" fillId="6" borderId="48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 readingOrder="1"/>
    </xf>
    <xf numFmtId="0" fontId="8" fillId="7" borderId="4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right" vertical="center" wrapText="1" readingOrder="2"/>
    </xf>
    <xf numFmtId="0" fontId="9" fillId="7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 readingOrder="2"/>
    </xf>
    <xf numFmtId="0" fontId="8" fillId="7" borderId="5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right" vertical="center" wrapText="1" readingOrder="2"/>
    </xf>
    <xf numFmtId="0" fontId="9" fillId="7" borderId="54" xfId="0" applyFont="1" applyFill="1" applyBorder="1" applyAlignment="1">
      <alignment horizontal="center" vertical="center" wrapText="1"/>
    </xf>
    <xf numFmtId="0" fontId="8" fillId="7" borderId="54" xfId="0" applyFont="1" applyFill="1" applyBorder="1" applyAlignment="1">
      <alignment horizontal="center" vertical="center" wrapText="1"/>
    </xf>
    <xf numFmtId="0" fontId="10" fillId="7" borderId="55" xfId="0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right" vertical="center" wrapText="1" readingOrder="2"/>
    </xf>
    <xf numFmtId="0" fontId="9" fillId="7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right" vertical="center" wrapText="1" readingOrder="2"/>
    </xf>
    <xf numFmtId="0" fontId="9" fillId="7" borderId="22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right" vertical="center" wrapText="1" readingOrder="2"/>
    </xf>
    <xf numFmtId="0" fontId="9" fillId="7" borderId="27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right" vertical="center" wrapText="1" readingOrder="2"/>
    </xf>
    <xf numFmtId="0" fontId="7" fillId="7" borderId="30" xfId="0" applyFont="1" applyFill="1" applyBorder="1" applyAlignment="1">
      <alignment horizontal="right" vertical="center" wrapText="1" readingOrder="2"/>
    </xf>
    <xf numFmtId="0" fontId="9" fillId="7" borderId="31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 readingOrder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right" vertical="center" wrapText="1" readingOrder="2"/>
    </xf>
    <xf numFmtId="0" fontId="9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textRotation="90" wrapText="1" readingOrder="2"/>
    </xf>
    <xf numFmtId="0" fontId="6" fillId="0" borderId="16" xfId="0" applyFont="1" applyFill="1" applyBorder="1" applyAlignment="1">
      <alignment horizontal="center" vertical="center" textRotation="90" wrapText="1" readingOrder="2"/>
    </xf>
    <xf numFmtId="0" fontId="6" fillId="0" borderId="5" xfId="0" applyFont="1" applyFill="1" applyBorder="1" applyAlignment="1">
      <alignment horizontal="center" vertical="center" textRotation="90" wrapText="1" readingOrder="2"/>
    </xf>
    <xf numFmtId="0" fontId="18" fillId="2" borderId="2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 readingOrder="2"/>
    </xf>
    <xf numFmtId="0" fontId="11" fillId="0" borderId="16" xfId="0" applyFont="1" applyFill="1" applyBorder="1" applyAlignment="1">
      <alignment horizontal="center" vertical="center" wrapText="1" readingOrder="2"/>
    </xf>
    <xf numFmtId="0" fontId="11" fillId="0" borderId="5" xfId="0" applyFont="1" applyFill="1" applyBorder="1" applyAlignment="1">
      <alignment horizontal="center" vertical="center" wrapText="1" readingOrder="2"/>
    </xf>
    <xf numFmtId="0" fontId="7" fillId="6" borderId="45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16" fillId="6" borderId="34" xfId="0" applyFont="1" applyFill="1" applyBorder="1" applyAlignment="1">
      <alignment horizontal="center" vertical="center" wrapText="1"/>
    </xf>
    <xf numFmtId="0" fontId="16" fillId="6" borderId="39" xfId="0" applyFont="1" applyFill="1" applyBorder="1" applyAlignment="1">
      <alignment horizontal="center" vertical="center" wrapText="1"/>
    </xf>
    <xf numFmtId="0" fontId="16" fillId="6" borderId="4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excelpedia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500064</xdr:colOff>
      <xdr:row>16</xdr:row>
      <xdr:rowOff>1085851</xdr:rowOff>
    </xdr:from>
    <xdr:to>
      <xdr:col>21</xdr:col>
      <xdr:colOff>98613</xdr:colOff>
      <xdr:row>17</xdr:row>
      <xdr:rowOff>1243548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4786187" y="26241376"/>
          <a:ext cx="1427349" cy="1424522"/>
        </a:xfrm>
        <a:prstGeom prst="rect">
          <a:avLst/>
        </a:prstGeom>
      </xdr:spPr>
    </xdr:pic>
    <xdr:clientData/>
  </xdr:twoCellAnchor>
  <xdr:twoCellAnchor editAs="oneCell">
    <xdr:from>
      <xdr:col>0</xdr:col>
      <xdr:colOff>23807</xdr:colOff>
      <xdr:row>0</xdr:row>
      <xdr:rowOff>0</xdr:rowOff>
    </xdr:from>
    <xdr:to>
      <xdr:col>3</xdr:col>
      <xdr:colOff>1971675</xdr:colOff>
      <xdr:row>0</xdr:row>
      <xdr:rowOff>1254125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907475" y="0"/>
          <a:ext cx="6481768" cy="125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rightToLeft="1" tabSelected="1" zoomScale="55" zoomScaleNormal="55" zoomScaleSheetLayoutView="25" workbookViewId="0">
      <selection activeCell="K3" sqref="K3"/>
    </sheetView>
  </sheetViews>
  <sheetFormatPr defaultRowHeight="18"/>
  <cols>
    <col min="1" max="1" width="26.140625" style="52" customWidth="1"/>
    <col min="2" max="2" width="9.42578125" style="52" bestFit="1" customWidth="1"/>
    <col min="3" max="3" width="32.42578125" style="52" customWidth="1"/>
    <col min="4" max="4" width="98" style="52" customWidth="1"/>
    <col min="5" max="5" width="22.7109375" style="52" customWidth="1"/>
    <col min="6" max="6" width="21.42578125" style="52" customWidth="1"/>
    <col min="7" max="7" width="29.85546875" style="52" bestFit="1" customWidth="1"/>
    <col min="8" max="8" width="26.85546875" style="52" customWidth="1"/>
    <col min="9" max="9" width="22.5703125" customWidth="1"/>
    <col min="10" max="10" width="25.5703125" style="53" customWidth="1"/>
    <col min="11" max="11" width="84.28515625" style="52" customWidth="1"/>
    <col min="12" max="12" width="75.7109375" style="52" customWidth="1"/>
    <col min="13" max="13" width="9.140625" style="53" hidden="1" customWidth="1"/>
    <col min="14" max="14" width="13.7109375" style="53" hidden="1" customWidth="1"/>
    <col min="15" max="15" width="16" hidden="1" customWidth="1"/>
  </cols>
  <sheetData>
    <row r="1" spans="1:15" ht="103.5" customHeight="1" thickBot="1">
      <c r="A1" s="1"/>
      <c r="B1" s="2"/>
      <c r="C1" s="2"/>
      <c r="D1" s="116" t="s">
        <v>72</v>
      </c>
      <c r="E1" s="116"/>
      <c r="F1" s="116"/>
      <c r="G1" s="116"/>
      <c r="H1" s="116"/>
      <c r="I1" s="3">
        <f ca="1">TODAY()</f>
        <v>45066</v>
      </c>
      <c r="J1" s="4" t="s">
        <v>0</v>
      </c>
      <c r="K1" s="127" t="s">
        <v>114</v>
      </c>
      <c r="L1" s="128"/>
      <c r="M1" s="5">
        <f ca="1">TODAY()</f>
        <v>45066</v>
      </c>
      <c r="N1" s="6" t="s">
        <v>0</v>
      </c>
      <c r="O1" s="7"/>
    </row>
    <row r="2" spans="1:15" ht="99.75" customHeight="1" thickBo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1" t="s">
        <v>10</v>
      </c>
      <c r="K2" s="12" t="s">
        <v>11</v>
      </c>
      <c r="L2" s="11" t="s">
        <v>12</v>
      </c>
      <c r="M2" s="13" t="s">
        <v>13</v>
      </c>
      <c r="N2" s="14" t="s">
        <v>14</v>
      </c>
      <c r="O2" s="15" t="s">
        <v>15</v>
      </c>
    </row>
    <row r="3" spans="1:15" ht="137.25" customHeight="1" thickBot="1">
      <c r="A3" s="113" t="s">
        <v>16</v>
      </c>
      <c r="B3" s="16">
        <v>1</v>
      </c>
      <c r="C3" s="17" t="s">
        <v>17</v>
      </c>
      <c r="D3" s="18" t="s">
        <v>18</v>
      </c>
      <c r="E3" s="19" t="s">
        <v>19</v>
      </c>
      <c r="F3" s="19" t="s">
        <v>104</v>
      </c>
      <c r="G3" s="20" t="str">
        <f t="shared" ref="G3:G4" si="0">CONCATENATE(LEFT(F3,4)+2,RIGHT(F3,6))</f>
        <v>1403/10/29</v>
      </c>
      <c r="H3" s="21" t="s">
        <v>20</v>
      </c>
      <c r="I3" s="63" t="str">
        <f ca="1">IF(J3&gt;30,"مجاز",IF(0&lt;J3,"الزام هماهنگی","غیرمجاز"))</f>
        <v>مجاز</v>
      </c>
      <c r="J3" s="64">
        <f ca="1">N3-$I$1</f>
        <v>609</v>
      </c>
      <c r="K3" s="65" t="s">
        <v>21</v>
      </c>
      <c r="L3" s="129" t="s">
        <v>22</v>
      </c>
      <c r="M3" s="24" t="str">
        <f>G3</f>
        <v>1403/10/29</v>
      </c>
      <c r="N3" s="25">
        <f t="shared" ref="N3:N20" si="1">IF(MOD(VALUE(LEFT(M3,4)),4)=0,(VALUE(LEFT(M3,4))-1)*365+(IF((VALUE(MID(M3,6,2))-1)&lt;7,(VALUE(MID(M3,6,2))-1)*31,IF((VALUE(MID(M3,6,2))-1)&gt;6,(VALUE(MID(M3,6,2))-1)*30+6)))+VALUE(RIGHT(M3,2))+INT((VALUE(LEFT(M3,4))-1)/4)+1,(VALUE(LEFT(M3,4))-1)*365+(IF((VALUE(MID(M3,6,2))-1)&lt;7,(VALUE(MID(M3,6,2))-1)*31,IF((VALUE(MID(M3,6,2))-1)&gt;6,(VALUE(MID(M3,6,2))-1)*30+6)))+VALUE(RIGHT(M3,2))+INT((VALUE(LEFT(M3,4))-1)/4))-466710</f>
        <v>45675</v>
      </c>
      <c r="O3" s="26">
        <v>1</v>
      </c>
    </row>
    <row r="4" spans="1:15" ht="134.25" customHeight="1" thickBot="1">
      <c r="A4" s="114"/>
      <c r="B4" s="16">
        <v>2</v>
      </c>
      <c r="C4" s="66" t="s">
        <v>23</v>
      </c>
      <c r="D4" s="67" t="s">
        <v>24</v>
      </c>
      <c r="E4" s="68" t="s">
        <v>25</v>
      </c>
      <c r="F4" s="68" t="s">
        <v>96</v>
      </c>
      <c r="G4" s="69" t="str">
        <f t="shared" si="0"/>
        <v>1400/01/27</v>
      </c>
      <c r="H4" s="70" t="s">
        <v>26</v>
      </c>
      <c r="I4" s="63" t="str">
        <f t="shared" ref="I4:I19" ca="1" si="2">IF(J4&gt;30,"مجاز",IF(0&lt;J4,"الزام هماهنگی","غیرمجاز"))</f>
        <v>غیرمجاز</v>
      </c>
      <c r="J4" s="64">
        <f t="shared" ref="J4:J19" ca="1" si="3">N4-$I$1</f>
        <v>-764</v>
      </c>
      <c r="K4" s="71" t="s">
        <v>27</v>
      </c>
      <c r="L4" s="130"/>
      <c r="M4" s="29" t="str">
        <f t="shared" ref="M4:M19" si="4">G4</f>
        <v>1400/01/27</v>
      </c>
      <c r="N4" s="30">
        <f t="shared" si="1"/>
        <v>44302</v>
      </c>
      <c r="O4" s="26">
        <v>1</v>
      </c>
    </row>
    <row r="5" spans="1:15" ht="150.75" customHeight="1" thickBot="1">
      <c r="A5" s="114"/>
      <c r="B5" s="16">
        <v>4</v>
      </c>
      <c r="C5" s="72" t="s">
        <v>28</v>
      </c>
      <c r="D5" s="73" t="s">
        <v>29</v>
      </c>
      <c r="E5" s="74" t="s">
        <v>30</v>
      </c>
      <c r="F5" s="74" t="s">
        <v>105</v>
      </c>
      <c r="G5" s="75" t="str">
        <f>CONCATENATE(LEFT(F5,4)+2,RIGHT(F5,6))</f>
        <v>1403/03/20</v>
      </c>
      <c r="H5" s="76" t="s">
        <v>26</v>
      </c>
      <c r="I5" s="38" t="str">
        <f t="shared" ca="1" si="2"/>
        <v>مجاز</v>
      </c>
      <c r="J5" s="39">
        <f t="shared" ca="1" si="3"/>
        <v>386</v>
      </c>
      <c r="K5" s="97" t="s">
        <v>73</v>
      </c>
      <c r="L5" s="130"/>
      <c r="M5" s="29" t="str">
        <f t="shared" si="4"/>
        <v>1403/03/20</v>
      </c>
      <c r="N5" s="30">
        <f t="shared" si="1"/>
        <v>45452</v>
      </c>
      <c r="O5" s="26">
        <v>0</v>
      </c>
    </row>
    <row r="6" spans="1:15" ht="99.95" customHeight="1" thickBot="1">
      <c r="A6" s="114"/>
      <c r="B6" s="117">
        <v>5</v>
      </c>
      <c r="C6" s="107" t="s">
        <v>31</v>
      </c>
      <c r="D6" s="40" t="s">
        <v>32</v>
      </c>
      <c r="E6" s="31" t="s">
        <v>95</v>
      </c>
      <c r="F6" s="31" t="s">
        <v>106</v>
      </c>
      <c r="G6" s="32" t="str">
        <f t="shared" ref="G6:G9" si="5">CONCATENATE(LEFT(F6,4)+2,RIGHT(F6,6))</f>
        <v>1403/07/21</v>
      </c>
      <c r="H6" s="33" t="s">
        <v>20</v>
      </c>
      <c r="I6" s="41" t="str">
        <f t="shared" ca="1" si="2"/>
        <v>مجاز</v>
      </c>
      <c r="J6" s="23">
        <f t="shared" ca="1" si="3"/>
        <v>511</v>
      </c>
      <c r="K6" s="140" t="s">
        <v>33</v>
      </c>
      <c r="L6" s="130"/>
      <c r="M6" s="29" t="str">
        <f t="shared" si="4"/>
        <v>1403/07/21</v>
      </c>
      <c r="N6" s="30">
        <f t="shared" si="1"/>
        <v>45577</v>
      </c>
      <c r="O6" s="26">
        <v>1</v>
      </c>
    </row>
    <row r="7" spans="1:15" ht="99.95" customHeight="1" thickBot="1">
      <c r="A7" s="114"/>
      <c r="B7" s="139"/>
      <c r="C7" s="108"/>
      <c r="D7" s="42" t="s">
        <v>34</v>
      </c>
      <c r="E7" s="43" t="s">
        <v>93</v>
      </c>
      <c r="F7" s="43" t="s">
        <v>106</v>
      </c>
      <c r="G7" s="44" t="str">
        <f t="shared" si="5"/>
        <v>1403/07/21</v>
      </c>
      <c r="H7" s="45" t="s">
        <v>20</v>
      </c>
      <c r="I7" s="46" t="str">
        <f t="shared" ca="1" si="2"/>
        <v>مجاز</v>
      </c>
      <c r="J7" s="28">
        <f t="shared" ca="1" si="3"/>
        <v>511</v>
      </c>
      <c r="K7" s="141"/>
      <c r="L7" s="130"/>
      <c r="M7" s="29" t="str">
        <f t="shared" si="4"/>
        <v>1403/07/21</v>
      </c>
      <c r="N7" s="30">
        <f t="shared" si="1"/>
        <v>45577</v>
      </c>
      <c r="O7" s="26">
        <v>1</v>
      </c>
    </row>
    <row r="8" spans="1:15" ht="99.95" customHeight="1" thickBot="1">
      <c r="A8" s="114"/>
      <c r="B8" s="139"/>
      <c r="C8" s="108"/>
      <c r="D8" s="42" t="s">
        <v>35</v>
      </c>
      <c r="E8" s="43" t="s">
        <v>36</v>
      </c>
      <c r="F8" s="43" t="s">
        <v>107</v>
      </c>
      <c r="G8" s="44" t="str">
        <f t="shared" si="5"/>
        <v>1403/07/22</v>
      </c>
      <c r="H8" s="45" t="s">
        <v>20</v>
      </c>
      <c r="I8" s="46" t="str">
        <f t="shared" ca="1" si="2"/>
        <v>مجاز</v>
      </c>
      <c r="J8" s="28">
        <f t="shared" ca="1" si="3"/>
        <v>512</v>
      </c>
      <c r="K8" s="141"/>
      <c r="L8" s="130"/>
      <c r="M8" s="29" t="str">
        <f t="shared" si="4"/>
        <v>1403/07/22</v>
      </c>
      <c r="N8" s="30">
        <f t="shared" si="1"/>
        <v>45578</v>
      </c>
      <c r="O8" s="26">
        <v>1</v>
      </c>
    </row>
    <row r="9" spans="1:15" ht="99.95" customHeight="1" thickBot="1">
      <c r="A9" s="114"/>
      <c r="B9" s="118"/>
      <c r="C9" s="109"/>
      <c r="D9" s="34" t="s">
        <v>37</v>
      </c>
      <c r="E9" s="35" t="s">
        <v>94</v>
      </c>
      <c r="F9" s="35" t="s">
        <v>106</v>
      </c>
      <c r="G9" s="36" t="str">
        <f t="shared" si="5"/>
        <v>1403/07/21</v>
      </c>
      <c r="H9" s="37" t="s">
        <v>20</v>
      </c>
      <c r="I9" s="47" t="str">
        <f t="shared" ca="1" si="2"/>
        <v>مجاز</v>
      </c>
      <c r="J9" s="48">
        <f t="shared" ca="1" si="3"/>
        <v>511</v>
      </c>
      <c r="K9" s="142"/>
      <c r="L9" s="130"/>
      <c r="M9" s="29" t="str">
        <f t="shared" si="4"/>
        <v>1403/07/21</v>
      </c>
      <c r="N9" s="30">
        <f t="shared" si="1"/>
        <v>45577</v>
      </c>
      <c r="O9" s="26">
        <v>1</v>
      </c>
    </row>
    <row r="10" spans="1:15" ht="129" customHeight="1" thickBot="1">
      <c r="A10" s="114"/>
      <c r="B10" s="16">
        <v>6</v>
      </c>
      <c r="C10" s="66" t="s">
        <v>38</v>
      </c>
      <c r="D10" s="77" t="s">
        <v>39</v>
      </c>
      <c r="E10" s="78" t="s">
        <v>92</v>
      </c>
      <c r="F10" s="78" t="s">
        <v>91</v>
      </c>
      <c r="G10" s="79" t="str">
        <f>CONCATENATE(LEFT(F10,4)+2,RIGHT(F10,6))</f>
        <v>1402/08/29</v>
      </c>
      <c r="H10" s="80" t="s">
        <v>26</v>
      </c>
      <c r="I10" s="27" t="str">
        <f t="shared" ca="1" si="2"/>
        <v>مجاز</v>
      </c>
      <c r="J10" s="28">
        <f t="shared" ca="1" si="3"/>
        <v>184</v>
      </c>
      <c r="K10" s="96" t="s">
        <v>40</v>
      </c>
      <c r="L10" s="130"/>
      <c r="M10" s="29" t="str">
        <f t="shared" si="4"/>
        <v>1402/08/29</v>
      </c>
      <c r="N10" s="30">
        <f t="shared" si="1"/>
        <v>45250</v>
      </c>
      <c r="O10" s="26">
        <v>0</v>
      </c>
    </row>
    <row r="11" spans="1:15" ht="129" customHeight="1" thickBot="1">
      <c r="A11" s="114"/>
      <c r="B11" s="16">
        <v>7</v>
      </c>
      <c r="C11" s="17" t="s">
        <v>41</v>
      </c>
      <c r="D11" s="18" t="s">
        <v>42</v>
      </c>
      <c r="E11" s="19"/>
      <c r="F11" s="19" t="s">
        <v>108</v>
      </c>
      <c r="G11" s="20" t="str">
        <f>CONCATENATE(LEFT(F11,4)+2,RIGHT(F11,6))</f>
        <v>1403/03/27</v>
      </c>
      <c r="H11" s="21" t="s">
        <v>26</v>
      </c>
      <c r="I11" s="27" t="str">
        <f t="shared" ca="1" si="2"/>
        <v>مجاز</v>
      </c>
      <c r="J11" s="28">
        <f t="shared" ca="1" si="3"/>
        <v>393</v>
      </c>
      <c r="K11" s="49" t="s">
        <v>43</v>
      </c>
      <c r="L11" s="130"/>
      <c r="M11" s="29" t="str">
        <f t="shared" si="4"/>
        <v>1403/03/27</v>
      </c>
      <c r="N11" s="30">
        <f t="shared" si="1"/>
        <v>45459</v>
      </c>
      <c r="O11" s="26">
        <v>0</v>
      </c>
    </row>
    <row r="12" spans="1:15" ht="99.95" customHeight="1" thickBot="1">
      <c r="A12" s="114"/>
      <c r="B12" s="117">
        <v>8</v>
      </c>
      <c r="C12" s="119" t="s">
        <v>44</v>
      </c>
      <c r="D12" s="81" t="s">
        <v>71</v>
      </c>
      <c r="E12" s="82" t="s">
        <v>70</v>
      </c>
      <c r="F12" s="82" t="s">
        <v>109</v>
      </c>
      <c r="G12" s="83" t="str">
        <f t="shared" ref="G12:G15" si="6">CONCATENATE(LEFT(F12,4)+2,RIGHT(F12,6))</f>
        <v>1403/09/17</v>
      </c>
      <c r="H12" s="84" t="s">
        <v>20</v>
      </c>
      <c r="I12" s="27" t="str">
        <f t="shared" ca="1" si="2"/>
        <v>مجاز</v>
      </c>
      <c r="J12" s="28">
        <f t="shared" ca="1" si="3"/>
        <v>567</v>
      </c>
      <c r="K12" s="121" t="s">
        <v>46</v>
      </c>
      <c r="L12" s="130"/>
      <c r="M12" s="29" t="str">
        <f t="shared" si="4"/>
        <v>1403/09/17</v>
      </c>
      <c r="N12" s="30">
        <f t="shared" si="1"/>
        <v>45633</v>
      </c>
      <c r="O12" s="26">
        <v>0</v>
      </c>
    </row>
    <row r="13" spans="1:15" ht="99.95" customHeight="1" thickBot="1">
      <c r="A13" s="114"/>
      <c r="B13" s="118"/>
      <c r="C13" s="120"/>
      <c r="D13" s="85" t="s">
        <v>47</v>
      </c>
      <c r="E13" s="86" t="s">
        <v>69</v>
      </c>
      <c r="F13" s="86" t="s">
        <v>109</v>
      </c>
      <c r="G13" s="87" t="str">
        <f t="shared" si="6"/>
        <v>1403/09/17</v>
      </c>
      <c r="H13" s="88" t="s">
        <v>20</v>
      </c>
      <c r="I13" s="27" t="str">
        <f t="shared" ca="1" si="2"/>
        <v>مجاز</v>
      </c>
      <c r="J13" s="28">
        <f t="shared" ca="1" si="3"/>
        <v>567</v>
      </c>
      <c r="K13" s="122"/>
      <c r="L13" s="130"/>
      <c r="M13" s="29" t="str">
        <f t="shared" si="4"/>
        <v>1403/09/17</v>
      </c>
      <c r="N13" s="30">
        <f t="shared" si="1"/>
        <v>45633</v>
      </c>
      <c r="O13" s="26">
        <v>0</v>
      </c>
    </row>
    <row r="14" spans="1:15" ht="99.95" customHeight="1" thickBot="1">
      <c r="A14" s="114"/>
      <c r="B14" s="117">
        <v>9</v>
      </c>
      <c r="C14" s="123" t="s">
        <v>48</v>
      </c>
      <c r="D14" s="40" t="s">
        <v>49</v>
      </c>
      <c r="E14" s="31" t="s">
        <v>50</v>
      </c>
      <c r="F14" s="31" t="s">
        <v>110</v>
      </c>
      <c r="G14" s="32" t="str">
        <f t="shared" si="6"/>
        <v>1403/01/30</v>
      </c>
      <c r="H14" s="33" t="s">
        <v>26</v>
      </c>
      <c r="I14" s="27" t="str">
        <f t="shared" ca="1" si="2"/>
        <v>مجاز</v>
      </c>
      <c r="J14" s="28">
        <f t="shared" ca="1" si="3"/>
        <v>334</v>
      </c>
      <c r="K14" s="125" t="s">
        <v>51</v>
      </c>
      <c r="L14" s="130"/>
      <c r="M14" s="29" t="str">
        <f t="shared" si="4"/>
        <v>1403/01/30</v>
      </c>
      <c r="N14" s="30">
        <f t="shared" si="1"/>
        <v>45400</v>
      </c>
      <c r="O14" s="26">
        <v>0</v>
      </c>
    </row>
    <row r="15" spans="1:15" ht="99.95" customHeight="1" thickBot="1">
      <c r="A15" s="114"/>
      <c r="B15" s="118"/>
      <c r="C15" s="124"/>
      <c r="D15" s="34" t="s">
        <v>52</v>
      </c>
      <c r="E15" s="35" t="s">
        <v>53</v>
      </c>
      <c r="F15" s="35" t="s">
        <v>110</v>
      </c>
      <c r="G15" s="36" t="str">
        <f t="shared" si="6"/>
        <v>1403/01/30</v>
      </c>
      <c r="H15" s="37" t="s">
        <v>54</v>
      </c>
      <c r="I15" s="27" t="str">
        <f t="shared" ca="1" si="2"/>
        <v>مجاز</v>
      </c>
      <c r="J15" s="28">
        <f t="shared" ca="1" si="3"/>
        <v>334</v>
      </c>
      <c r="K15" s="126"/>
      <c r="L15" s="130"/>
      <c r="M15" s="29" t="str">
        <f t="shared" si="4"/>
        <v>1403/01/30</v>
      </c>
      <c r="N15" s="30">
        <f t="shared" si="1"/>
        <v>45400</v>
      </c>
      <c r="O15" s="26">
        <v>0</v>
      </c>
    </row>
    <row r="16" spans="1:15" ht="99.95" customHeight="1" thickBot="1">
      <c r="A16" s="114"/>
      <c r="B16" s="106">
        <v>10</v>
      </c>
      <c r="C16" s="66" t="s">
        <v>55</v>
      </c>
      <c r="D16" s="89" t="s">
        <v>56</v>
      </c>
      <c r="E16" s="68" t="s">
        <v>57</v>
      </c>
      <c r="F16" s="68" t="s">
        <v>111</v>
      </c>
      <c r="G16" s="69" t="str">
        <f>CONCATENATE(LEFT(F16,4)+2,RIGHT(F16,6))</f>
        <v>1403/07/05</v>
      </c>
      <c r="H16" s="70" t="s">
        <v>20</v>
      </c>
      <c r="I16" s="27" t="str">
        <f t="shared" ca="1" si="2"/>
        <v>مجاز</v>
      </c>
      <c r="J16" s="28">
        <f t="shared" ca="1" si="3"/>
        <v>495</v>
      </c>
      <c r="K16" s="95" t="s">
        <v>58</v>
      </c>
      <c r="L16" s="130"/>
      <c r="M16" s="29" t="str">
        <f t="shared" si="4"/>
        <v>1403/07/05</v>
      </c>
      <c r="N16" s="30">
        <f t="shared" si="1"/>
        <v>45561</v>
      </c>
      <c r="O16" s="26">
        <v>1</v>
      </c>
    </row>
    <row r="17" spans="1:15" ht="99.95" customHeight="1" thickBot="1">
      <c r="A17" s="114"/>
      <c r="B17" s="143">
        <v>11</v>
      </c>
      <c r="C17" s="107" t="s">
        <v>59</v>
      </c>
      <c r="D17" s="40" t="s">
        <v>60</v>
      </c>
      <c r="E17" s="31" t="s">
        <v>90</v>
      </c>
      <c r="F17" s="31" t="s">
        <v>88</v>
      </c>
      <c r="G17" s="32" t="str">
        <f t="shared" ref="G17:G24" si="7">CONCATENATE(LEFT(F17,4)+2,RIGHT(F17,6))</f>
        <v>1402/07/25</v>
      </c>
      <c r="H17" s="33" t="s">
        <v>26</v>
      </c>
      <c r="I17" s="27" t="str">
        <f t="shared" ca="1" si="2"/>
        <v>مجاز</v>
      </c>
      <c r="J17" s="28">
        <f t="shared" ca="1" si="3"/>
        <v>150</v>
      </c>
      <c r="K17" s="110" t="s">
        <v>61</v>
      </c>
      <c r="L17" s="130"/>
      <c r="M17" s="29" t="str">
        <f t="shared" si="4"/>
        <v>1402/07/25</v>
      </c>
      <c r="N17" s="30">
        <f t="shared" si="1"/>
        <v>45216</v>
      </c>
      <c r="O17" s="26">
        <v>0</v>
      </c>
    </row>
    <row r="18" spans="1:15" ht="99.95" customHeight="1" thickBot="1">
      <c r="A18" s="114"/>
      <c r="B18" s="144"/>
      <c r="C18" s="108"/>
      <c r="D18" s="42" t="s">
        <v>62</v>
      </c>
      <c r="E18" s="43" t="s">
        <v>87</v>
      </c>
      <c r="F18" s="43" t="s">
        <v>88</v>
      </c>
      <c r="G18" s="44" t="str">
        <f t="shared" si="7"/>
        <v>1402/07/25</v>
      </c>
      <c r="H18" s="45" t="s">
        <v>26</v>
      </c>
      <c r="I18" s="27" t="str">
        <f t="shared" ca="1" si="2"/>
        <v>مجاز</v>
      </c>
      <c r="J18" s="28">
        <f t="shared" ca="1" si="3"/>
        <v>150</v>
      </c>
      <c r="K18" s="111"/>
      <c r="L18" s="130"/>
      <c r="M18" s="29" t="str">
        <f t="shared" si="4"/>
        <v>1402/07/25</v>
      </c>
      <c r="N18" s="30">
        <f t="shared" si="1"/>
        <v>45216</v>
      </c>
      <c r="O18" s="26">
        <v>0</v>
      </c>
    </row>
    <row r="19" spans="1:15" ht="99.95" customHeight="1" thickBot="1">
      <c r="A19" s="114"/>
      <c r="B19" s="145"/>
      <c r="C19" s="109"/>
      <c r="D19" s="34" t="s">
        <v>37</v>
      </c>
      <c r="E19" s="35" t="s">
        <v>89</v>
      </c>
      <c r="F19" s="35" t="s">
        <v>88</v>
      </c>
      <c r="G19" s="36" t="str">
        <f t="shared" si="7"/>
        <v>1402/07/25</v>
      </c>
      <c r="H19" s="37" t="s">
        <v>26</v>
      </c>
      <c r="I19" s="50" t="str">
        <f t="shared" ca="1" si="2"/>
        <v>مجاز</v>
      </c>
      <c r="J19" s="48">
        <f t="shared" ca="1" si="3"/>
        <v>150</v>
      </c>
      <c r="K19" s="112"/>
      <c r="L19" s="130"/>
      <c r="M19" s="29" t="str">
        <f t="shared" si="4"/>
        <v>1402/07/25</v>
      </c>
      <c r="N19" s="30">
        <f t="shared" si="1"/>
        <v>45216</v>
      </c>
      <c r="O19" s="26">
        <v>0</v>
      </c>
    </row>
    <row r="20" spans="1:15" ht="137.25" customHeight="1" thickBot="1">
      <c r="A20" s="114"/>
      <c r="B20" s="16">
        <v>12</v>
      </c>
      <c r="C20" s="66" t="s">
        <v>63</v>
      </c>
      <c r="D20" s="90" t="s">
        <v>18</v>
      </c>
      <c r="E20" s="91" t="s">
        <v>97</v>
      </c>
      <c r="F20" s="91" t="s">
        <v>98</v>
      </c>
      <c r="G20" s="92" t="str">
        <f t="shared" si="7"/>
        <v>1402/12/18</v>
      </c>
      <c r="H20" s="93" t="s">
        <v>20</v>
      </c>
      <c r="I20" s="54" t="str">
        <f ca="1">IF(J20&gt;30,"مجاز",IF(0&lt;J20,"الزام هماهنگی","غیرمجاز"))</f>
        <v>مجاز</v>
      </c>
      <c r="J20" s="55">
        <f ca="1">N20-$I$1</f>
        <v>293</v>
      </c>
      <c r="K20" s="94" t="s">
        <v>64</v>
      </c>
      <c r="L20" s="130"/>
      <c r="M20" s="24" t="str">
        <f>G20</f>
        <v>1402/12/18</v>
      </c>
      <c r="N20" s="25">
        <f t="shared" si="1"/>
        <v>45359</v>
      </c>
      <c r="O20" s="51">
        <v>0</v>
      </c>
    </row>
    <row r="21" spans="1:15" ht="99.95" customHeight="1" thickBot="1">
      <c r="A21" s="114"/>
      <c r="B21" s="117">
        <v>13</v>
      </c>
      <c r="C21" s="136" t="s">
        <v>65</v>
      </c>
      <c r="D21" s="40" t="s">
        <v>45</v>
      </c>
      <c r="E21" s="31" t="s">
        <v>67</v>
      </c>
      <c r="F21" s="31" t="s">
        <v>109</v>
      </c>
      <c r="G21" s="32" t="str">
        <f>CONCATENATE(LEFT(F21,4)+2,RIGHT(F21,6))</f>
        <v>1403/09/17</v>
      </c>
      <c r="H21" s="58" t="s">
        <v>20</v>
      </c>
      <c r="I21" s="22" t="str">
        <f t="shared" ref="I21:I23" ca="1" si="8">IF(J21&gt;30,"مجاز",IF(0&lt;J21,"الزام هماهنگی","غیرمجاز"))</f>
        <v>مجاز</v>
      </c>
      <c r="J21" s="23">
        <f t="shared" ref="J21:J23" ca="1" si="9">N21-$I$1</f>
        <v>567</v>
      </c>
      <c r="K21" s="133" t="s">
        <v>79</v>
      </c>
      <c r="L21" s="130"/>
      <c r="M21" s="29" t="str">
        <f t="shared" ref="M21:M23" si="10">G21</f>
        <v>1403/09/17</v>
      </c>
      <c r="N21" s="30">
        <f t="shared" ref="N21:N25" si="11">IF(MOD(VALUE(LEFT(M21,4)),4)=0,(VALUE(LEFT(M21,4))-1)*365+(IF((VALUE(MID(M21,6,2))-1)&lt;7,(VALUE(MID(M21,6,2))-1)*31,IF((VALUE(MID(M21,6,2))-1)&gt;6,(VALUE(MID(M21,6,2))-1)*30+6)))+VALUE(RIGHT(M21,2))+INT((VALUE(LEFT(M21,4))-1)/4)+1,(VALUE(LEFT(M21,4))-1)*365+(IF((VALUE(MID(M21,6,2))-1)&lt;7,(VALUE(MID(M21,6,2))-1)*31,IF((VALUE(MID(M21,6,2))-1)&gt;6,(VALUE(MID(M21,6,2))-1)*30+6)))+VALUE(RIGHT(M21,2))+INT((VALUE(LEFT(M21,4))-1)/4))-466710</f>
        <v>45633</v>
      </c>
      <c r="O21" s="26">
        <v>0</v>
      </c>
    </row>
    <row r="22" spans="1:15" ht="99.95" customHeight="1" thickBot="1">
      <c r="A22" s="114"/>
      <c r="B22" s="132"/>
      <c r="C22" s="137"/>
      <c r="D22" s="42" t="s">
        <v>34</v>
      </c>
      <c r="E22" s="43" t="s">
        <v>66</v>
      </c>
      <c r="F22" s="43" t="s">
        <v>112</v>
      </c>
      <c r="G22" s="44" t="str">
        <f t="shared" ref="G22" si="12">CONCATENATE(LEFT(F22,4)+2,RIGHT(F22,6))</f>
        <v>1403/12/25</v>
      </c>
      <c r="H22" s="59" t="s">
        <v>20</v>
      </c>
      <c r="I22" s="61" t="str">
        <f t="shared" ref="I22" ca="1" si="13">IF(J22&gt;30,"مجاز",IF(0&lt;J22,"الزام هماهنگی","غیرمجاز"))</f>
        <v>مجاز</v>
      </c>
      <c r="J22" s="56">
        <f t="shared" ref="J22" ca="1" si="14">N22-$I$1</f>
        <v>665</v>
      </c>
      <c r="K22" s="134"/>
      <c r="L22" s="130"/>
      <c r="M22" s="29" t="str">
        <f t="shared" ref="M22" si="15">G22</f>
        <v>1403/12/25</v>
      </c>
      <c r="N22" s="30">
        <f t="shared" ref="N22" si="16">IF(MOD(VALUE(LEFT(M22,4)),4)=0,(VALUE(LEFT(M22,4))-1)*365+(IF((VALUE(MID(M22,6,2))-1)&lt;7,(VALUE(MID(M22,6,2))-1)*31,IF((VALUE(MID(M22,6,2))-1)&gt;6,(VALUE(MID(M22,6,2))-1)*30+6)))+VALUE(RIGHT(M22,2))+INT((VALUE(LEFT(M22,4))-1)/4)+1,(VALUE(LEFT(M22,4))-1)*365+(IF((VALUE(MID(M22,6,2))-1)&lt;7,(VALUE(MID(M22,6,2))-1)*31,IF((VALUE(MID(M22,6,2))-1)&gt;6,(VALUE(MID(M22,6,2))-1)*30+6)))+VALUE(RIGHT(M22,2))+INT((VALUE(LEFT(M22,4))-1)/4))-466710</f>
        <v>45731</v>
      </c>
      <c r="O22" s="26">
        <v>0</v>
      </c>
    </row>
    <row r="23" spans="1:15" ht="99.95" customHeight="1" thickBot="1">
      <c r="A23" s="114"/>
      <c r="B23" s="118"/>
      <c r="C23" s="138"/>
      <c r="D23" s="34" t="s">
        <v>35</v>
      </c>
      <c r="E23" s="35" t="s">
        <v>68</v>
      </c>
      <c r="F23" s="43" t="s">
        <v>112</v>
      </c>
      <c r="G23" s="36" t="str">
        <f t="shared" si="7"/>
        <v>1403/12/25</v>
      </c>
      <c r="H23" s="60" t="s">
        <v>20</v>
      </c>
      <c r="I23" s="62" t="str">
        <f t="shared" ca="1" si="8"/>
        <v>مجاز</v>
      </c>
      <c r="J23" s="57">
        <f t="shared" ca="1" si="9"/>
        <v>665</v>
      </c>
      <c r="K23" s="135"/>
      <c r="L23" s="130"/>
      <c r="M23" s="29" t="str">
        <f t="shared" si="10"/>
        <v>1403/12/25</v>
      </c>
      <c r="N23" s="30">
        <f t="shared" si="11"/>
        <v>45731</v>
      </c>
      <c r="O23" s="26">
        <v>0</v>
      </c>
    </row>
    <row r="24" spans="1:15" ht="286.5" customHeight="1" thickBot="1">
      <c r="A24" s="114"/>
      <c r="B24" s="104">
        <v>14</v>
      </c>
      <c r="C24" s="99" t="s">
        <v>83</v>
      </c>
      <c r="D24" s="100" t="s">
        <v>45</v>
      </c>
      <c r="E24" s="101" t="s">
        <v>84</v>
      </c>
      <c r="F24" s="101" t="s">
        <v>85</v>
      </c>
      <c r="G24" s="102" t="str">
        <f t="shared" si="7"/>
        <v>1402/04/14</v>
      </c>
      <c r="H24" s="103" t="s">
        <v>20</v>
      </c>
      <c r="I24" s="63" t="str">
        <f ca="1">IF(J24&gt;30,"مجاز",IF(0&lt;J24,"الزام هماهنگی","غیرمجاز"))</f>
        <v>مجاز</v>
      </c>
      <c r="J24" s="64">
        <f ca="1">N24-$I$1</f>
        <v>46</v>
      </c>
      <c r="K24" s="105" t="s">
        <v>86</v>
      </c>
      <c r="L24" s="130"/>
      <c r="M24" s="24" t="str">
        <f>G24</f>
        <v>1402/04/14</v>
      </c>
      <c r="N24" s="25">
        <f t="shared" si="11"/>
        <v>45112</v>
      </c>
      <c r="O24" s="51">
        <v>0</v>
      </c>
    </row>
    <row r="25" spans="1:15" ht="275.25" customHeight="1" thickBot="1">
      <c r="A25" s="114"/>
      <c r="B25" s="16">
        <v>15</v>
      </c>
      <c r="C25" s="66" t="s">
        <v>74</v>
      </c>
      <c r="D25" s="89" t="s">
        <v>75</v>
      </c>
      <c r="E25" s="68" t="s">
        <v>76</v>
      </c>
      <c r="F25" s="68" t="s">
        <v>77</v>
      </c>
      <c r="G25" s="69" t="str">
        <f t="shared" ref="G25" si="17">CONCATENATE(LEFT(F25,4)+2,RIGHT(F25,6))</f>
        <v>1401/05/04</v>
      </c>
      <c r="H25" s="70" t="s">
        <v>20</v>
      </c>
      <c r="I25" s="63" t="str">
        <f ca="1">IF(J25&gt;30,"مجاز",IF(0&lt;J25,"الزام هماهنگی","غیرمجاز"))</f>
        <v>غیرمجاز</v>
      </c>
      <c r="J25" s="64">
        <f ca="1">N25-$I$1</f>
        <v>-298</v>
      </c>
      <c r="K25" s="98" t="s">
        <v>78</v>
      </c>
      <c r="L25" s="130"/>
      <c r="M25" s="24" t="str">
        <f>G25</f>
        <v>1401/05/04</v>
      </c>
      <c r="N25" s="25">
        <f t="shared" si="11"/>
        <v>44768</v>
      </c>
      <c r="O25" s="51">
        <v>0</v>
      </c>
    </row>
    <row r="26" spans="1:15" ht="286.5" customHeight="1" thickBot="1">
      <c r="A26" s="114"/>
      <c r="B26" s="104">
        <v>16</v>
      </c>
      <c r="C26" s="99" t="s">
        <v>80</v>
      </c>
      <c r="D26" s="100" t="s">
        <v>60</v>
      </c>
      <c r="E26" s="101" t="s">
        <v>82</v>
      </c>
      <c r="F26" s="101" t="s">
        <v>113</v>
      </c>
      <c r="G26" s="102" t="str">
        <f t="shared" ref="G26:G27" si="18">CONCATENATE(LEFT(F26,4)+2,RIGHT(F26,6))</f>
        <v>1403/07/01</v>
      </c>
      <c r="H26" s="103" t="s">
        <v>20</v>
      </c>
      <c r="I26" s="63" t="str">
        <f ca="1">IF(J26&gt;30,"مجاز",IF(0&lt;J26,"الزام هماهنگی","غیرمجاز"))</f>
        <v>مجاز</v>
      </c>
      <c r="J26" s="64">
        <f ca="1">N26-$I$1</f>
        <v>491</v>
      </c>
      <c r="K26" s="105" t="s">
        <v>81</v>
      </c>
      <c r="L26" s="130"/>
      <c r="M26" s="24" t="str">
        <f>G26</f>
        <v>1403/07/01</v>
      </c>
      <c r="N26" s="25">
        <f t="shared" ref="N26:N27" si="19">IF(MOD(VALUE(LEFT(M26,4)),4)=0,(VALUE(LEFT(M26,4))-1)*365+(IF((VALUE(MID(M26,6,2))-1)&lt;7,(VALUE(MID(M26,6,2))-1)*31,IF((VALUE(MID(M26,6,2))-1)&gt;6,(VALUE(MID(M26,6,2))-1)*30+6)))+VALUE(RIGHT(M26,2))+INT((VALUE(LEFT(M26,4))-1)/4)+1,(VALUE(LEFT(M26,4))-1)*365+(IF((VALUE(MID(M26,6,2))-1)&lt;7,(VALUE(MID(M26,6,2))-1)*31,IF((VALUE(MID(M26,6,2))-1)&gt;6,(VALUE(MID(M26,6,2))-1)*30+6)))+VALUE(RIGHT(M26,2))+INT((VALUE(LEFT(M26,4))-1)/4))-466710</f>
        <v>45557</v>
      </c>
      <c r="O26" s="51">
        <v>0</v>
      </c>
    </row>
    <row r="27" spans="1:15" ht="275.25" customHeight="1" thickBot="1">
      <c r="A27" s="115"/>
      <c r="B27" s="16">
        <v>17</v>
      </c>
      <c r="C27" s="66" t="s">
        <v>99</v>
      </c>
      <c r="D27" s="89" t="s">
        <v>100</v>
      </c>
      <c r="E27" s="68" t="s">
        <v>102</v>
      </c>
      <c r="F27" s="68" t="s">
        <v>103</v>
      </c>
      <c r="G27" s="69" t="str">
        <f t="shared" si="18"/>
        <v>1403/04/12</v>
      </c>
      <c r="H27" s="70" t="s">
        <v>20</v>
      </c>
      <c r="I27" s="63" t="str">
        <f ca="1">IF(J27&gt;30,"مجاز",IF(0&lt;J27,"الزام هماهنگی","غیرمجاز"))</f>
        <v>مجاز</v>
      </c>
      <c r="J27" s="64">
        <f ca="1">N27-$I$1</f>
        <v>409</v>
      </c>
      <c r="K27" s="98" t="s">
        <v>101</v>
      </c>
      <c r="L27" s="131"/>
      <c r="M27" s="24" t="str">
        <f>G27</f>
        <v>1403/04/12</v>
      </c>
      <c r="N27" s="25">
        <f t="shared" si="19"/>
        <v>45475</v>
      </c>
      <c r="O27" s="51">
        <v>0</v>
      </c>
    </row>
    <row r="28" spans="1:15" ht="36" customHeight="1">
      <c r="J28"/>
      <c r="M28"/>
      <c r="N28"/>
    </row>
    <row r="29" spans="1:15" ht="12.75">
      <c r="J29"/>
      <c r="M29"/>
      <c r="N29"/>
    </row>
    <row r="30" spans="1:15" ht="40.5" customHeight="1">
      <c r="J30"/>
      <c r="M30"/>
      <c r="N30"/>
    </row>
    <row r="31" spans="1:15" ht="12.75">
      <c r="J31"/>
      <c r="M31"/>
      <c r="N31"/>
    </row>
    <row r="32" spans="1:15" ht="12.75">
      <c r="J32"/>
      <c r="M32"/>
      <c r="N32"/>
    </row>
    <row r="33" spans="10:14" ht="12.75">
      <c r="J33"/>
      <c r="M33"/>
      <c r="N33"/>
    </row>
    <row r="34" spans="10:14" ht="12.75">
      <c r="J34"/>
      <c r="M34"/>
      <c r="N34"/>
    </row>
    <row r="35" spans="10:14" ht="40.5" customHeight="1">
      <c r="J35"/>
      <c r="M35"/>
      <c r="N35"/>
    </row>
    <row r="36" spans="10:14" ht="36" customHeight="1">
      <c r="J36"/>
      <c r="M36"/>
      <c r="N36"/>
    </row>
    <row r="37" spans="10:14" ht="12.75">
      <c r="J37"/>
      <c r="M37"/>
      <c r="N37"/>
    </row>
    <row r="38" spans="10:14" ht="12.75">
      <c r="J38"/>
      <c r="M38"/>
      <c r="N38"/>
    </row>
    <row r="39" spans="10:14" ht="12.75">
      <c r="J39"/>
      <c r="M39"/>
      <c r="N39"/>
    </row>
    <row r="40" spans="10:14" ht="36" customHeight="1">
      <c r="J40"/>
      <c r="M40"/>
      <c r="N40"/>
    </row>
    <row r="41" spans="10:14" ht="12.75">
      <c r="J41"/>
      <c r="M41"/>
      <c r="N41"/>
    </row>
    <row r="42" spans="10:14" ht="12.75">
      <c r="J42"/>
      <c r="M42"/>
      <c r="N42"/>
    </row>
    <row r="43" spans="10:14" ht="36" customHeight="1">
      <c r="J43"/>
      <c r="M43"/>
      <c r="N43"/>
    </row>
    <row r="44" spans="10:14" ht="12.75">
      <c r="J44"/>
      <c r="M44"/>
      <c r="N44"/>
    </row>
    <row r="45" spans="10:14" ht="12.75">
      <c r="J45"/>
      <c r="M45"/>
      <c r="N45"/>
    </row>
    <row r="46" spans="10:14" ht="36" customHeight="1">
      <c r="J46"/>
      <c r="M46"/>
      <c r="N46"/>
    </row>
    <row r="47" spans="10:14" ht="12.75">
      <c r="J47"/>
      <c r="M47"/>
      <c r="N47"/>
    </row>
    <row r="48" spans="10:14" ht="12.75">
      <c r="J48"/>
      <c r="M48"/>
      <c r="N48"/>
    </row>
    <row r="49" spans="10:14" ht="36" customHeight="1">
      <c r="J49"/>
      <c r="M49"/>
      <c r="N49"/>
    </row>
    <row r="50" spans="10:14" ht="12.75">
      <c r="J50"/>
      <c r="M50"/>
      <c r="N50"/>
    </row>
    <row r="51" spans="10:14" ht="40.5" customHeight="1">
      <c r="J51"/>
      <c r="M51"/>
      <c r="N51"/>
    </row>
    <row r="52" spans="10:14" ht="12.75">
      <c r="J52"/>
      <c r="M52"/>
      <c r="N52"/>
    </row>
    <row r="53" spans="10:14" ht="40.5" customHeight="1">
      <c r="J53"/>
      <c r="M53"/>
      <c r="N53"/>
    </row>
    <row r="54" spans="10:14" ht="36" customHeight="1">
      <c r="J54"/>
      <c r="M54"/>
      <c r="N54"/>
    </row>
    <row r="55" spans="10:14" ht="12.75">
      <c r="J55"/>
      <c r="M55"/>
      <c r="N55"/>
    </row>
    <row r="56" spans="10:14" ht="36.75" customHeight="1">
      <c r="J56"/>
      <c r="M56"/>
      <c r="N56"/>
    </row>
    <row r="57" spans="10:14" ht="40.5" customHeight="1">
      <c r="J57"/>
      <c r="M57"/>
      <c r="N57"/>
    </row>
    <row r="58" spans="10:14" ht="12.75">
      <c r="J58"/>
      <c r="M58"/>
      <c r="N58"/>
    </row>
    <row r="59" spans="10:14" ht="12.75">
      <c r="J59"/>
      <c r="M59"/>
      <c r="N59"/>
    </row>
    <row r="60" spans="10:14" ht="12.75">
      <c r="J60"/>
      <c r="M60"/>
      <c r="N60"/>
    </row>
    <row r="61" spans="10:14" ht="12.75">
      <c r="J61"/>
      <c r="M61"/>
      <c r="N61"/>
    </row>
    <row r="62" spans="10:14" ht="36" customHeight="1">
      <c r="J62"/>
      <c r="M62"/>
      <c r="N62"/>
    </row>
    <row r="63" spans="10:14" ht="12.75">
      <c r="J63"/>
      <c r="M63"/>
      <c r="N63"/>
    </row>
    <row r="64" spans="10:14" ht="40.5" customHeight="1">
      <c r="J64"/>
      <c r="M64"/>
      <c r="N64"/>
    </row>
    <row r="65" spans="10:14" ht="36.75" customHeight="1">
      <c r="J65"/>
      <c r="M65"/>
      <c r="N65"/>
    </row>
    <row r="66" spans="10:14" ht="12.75">
      <c r="J66"/>
      <c r="M66"/>
      <c r="N66"/>
    </row>
    <row r="67" spans="10:14" ht="40.5" customHeight="1">
      <c r="J67"/>
      <c r="M67"/>
      <c r="N67"/>
    </row>
    <row r="68" spans="10:14" ht="36" customHeight="1">
      <c r="J68"/>
      <c r="M68"/>
      <c r="N68"/>
    </row>
    <row r="69" spans="10:14" ht="12.75">
      <c r="J69"/>
      <c r="M69"/>
      <c r="N69"/>
    </row>
    <row r="70" spans="10:14" ht="12.75">
      <c r="J70"/>
      <c r="M70"/>
      <c r="N70"/>
    </row>
    <row r="71" spans="10:14" ht="12.75">
      <c r="J71"/>
      <c r="M71"/>
      <c r="N71"/>
    </row>
    <row r="72" spans="10:14" ht="12.75">
      <c r="J72"/>
      <c r="M72"/>
      <c r="N72"/>
    </row>
    <row r="73" spans="10:14" ht="12.75">
      <c r="J73"/>
      <c r="M73"/>
      <c r="N73"/>
    </row>
    <row r="74" spans="10:14" ht="40.5" customHeight="1">
      <c r="J74"/>
      <c r="M74"/>
      <c r="N74"/>
    </row>
    <row r="75" spans="10:14" ht="12.75">
      <c r="J75"/>
      <c r="M75"/>
      <c r="N75"/>
    </row>
    <row r="76" spans="10:14" ht="36" customHeight="1">
      <c r="J76"/>
      <c r="M76"/>
      <c r="N76"/>
    </row>
    <row r="77" spans="10:14" ht="36" customHeight="1">
      <c r="J77"/>
      <c r="M77"/>
      <c r="N77"/>
    </row>
    <row r="78" spans="10:14" ht="12.75">
      <c r="J78"/>
      <c r="M78"/>
      <c r="N78"/>
    </row>
    <row r="79" spans="10:14" ht="12.75">
      <c r="J79"/>
      <c r="M79"/>
      <c r="N79"/>
    </row>
    <row r="80" spans="10:14" ht="12.75">
      <c r="J80"/>
      <c r="M80"/>
      <c r="N80"/>
    </row>
    <row r="81" spans="10:14" ht="12.75">
      <c r="J81"/>
      <c r="M81"/>
      <c r="N81"/>
    </row>
    <row r="82" spans="10:14" ht="12.75">
      <c r="J82"/>
      <c r="M82"/>
      <c r="N82"/>
    </row>
    <row r="83" spans="10:14" ht="40.5" customHeight="1">
      <c r="J83"/>
      <c r="M83"/>
      <c r="N83"/>
    </row>
    <row r="84" spans="10:14" ht="36" customHeight="1">
      <c r="J84"/>
      <c r="M84"/>
      <c r="N84"/>
    </row>
    <row r="85" spans="10:14" ht="12.75">
      <c r="J85"/>
      <c r="M85"/>
      <c r="N85"/>
    </row>
    <row r="86" spans="10:14" ht="36.75" customHeight="1">
      <c r="J86"/>
      <c r="M86"/>
      <c r="N86"/>
    </row>
    <row r="87" spans="10:14" ht="12.75">
      <c r="J87"/>
      <c r="M87"/>
      <c r="N87"/>
    </row>
    <row r="88" spans="10:14" ht="36" customHeight="1">
      <c r="J88"/>
      <c r="M88"/>
      <c r="N88"/>
    </row>
    <row r="89" spans="10:14" ht="12.75">
      <c r="J89"/>
      <c r="M89"/>
      <c r="N89"/>
    </row>
    <row r="90" spans="10:14" ht="12.75">
      <c r="J90"/>
      <c r="M90"/>
      <c r="N90"/>
    </row>
    <row r="91" spans="10:14" ht="12.75">
      <c r="J91"/>
      <c r="M91"/>
      <c r="N91"/>
    </row>
    <row r="92" spans="10:14" ht="36" customHeight="1">
      <c r="J92"/>
      <c r="M92"/>
      <c r="N92"/>
    </row>
    <row r="93" spans="10:14" ht="12.75">
      <c r="J93"/>
      <c r="M93"/>
      <c r="N93"/>
    </row>
    <row r="94" spans="10:14" ht="40.5" customHeight="1">
      <c r="J94"/>
      <c r="M94"/>
      <c r="N94"/>
    </row>
    <row r="95" spans="10:14" ht="12.75">
      <c r="J95"/>
      <c r="M95"/>
      <c r="N95"/>
    </row>
    <row r="96" spans="10:14" ht="36.75" customHeight="1">
      <c r="J96"/>
      <c r="M96"/>
      <c r="N96"/>
    </row>
    <row r="97" spans="10:14" ht="12.75">
      <c r="J97"/>
      <c r="M97"/>
      <c r="N97"/>
    </row>
    <row r="98" spans="10:14" ht="12.75">
      <c r="J98"/>
      <c r="M98"/>
      <c r="N98"/>
    </row>
    <row r="99" spans="10:14" ht="40.5" customHeight="1">
      <c r="J99"/>
      <c r="M99"/>
      <c r="N99"/>
    </row>
    <row r="100" spans="10:14" ht="36" customHeight="1">
      <c r="J100"/>
      <c r="M100"/>
      <c r="N100"/>
    </row>
    <row r="101" spans="10:14" ht="12.75">
      <c r="J101"/>
      <c r="M101"/>
      <c r="N101"/>
    </row>
    <row r="102" spans="10:14" ht="12.75">
      <c r="J102"/>
      <c r="M102"/>
      <c r="N102"/>
    </row>
    <row r="103" spans="10:14" ht="12.75">
      <c r="J103"/>
      <c r="M103"/>
      <c r="N103"/>
    </row>
    <row r="104" spans="10:14" ht="40.5" customHeight="1">
      <c r="J104"/>
      <c r="M104"/>
      <c r="N104"/>
    </row>
    <row r="105" spans="10:14" ht="36" customHeight="1">
      <c r="J105"/>
      <c r="M105"/>
      <c r="N105"/>
    </row>
    <row r="106" spans="10:14" ht="12.75">
      <c r="J106"/>
      <c r="M106"/>
      <c r="N106"/>
    </row>
    <row r="107" spans="10:14" ht="12.75">
      <c r="J107"/>
      <c r="M107"/>
      <c r="N107"/>
    </row>
    <row r="108" spans="10:14" ht="12.75">
      <c r="J108"/>
      <c r="M108"/>
      <c r="N108"/>
    </row>
    <row r="109" spans="10:14" ht="12.75">
      <c r="J109"/>
      <c r="M109"/>
      <c r="N109"/>
    </row>
    <row r="110" spans="10:14" ht="36.75" customHeight="1">
      <c r="J110"/>
      <c r="M110"/>
      <c r="N110"/>
    </row>
    <row r="111" spans="10:14" ht="12.75">
      <c r="J111"/>
      <c r="M111"/>
      <c r="N111"/>
    </row>
    <row r="112" spans="10:14" ht="12.75">
      <c r="J112"/>
      <c r="M112"/>
      <c r="N112"/>
    </row>
    <row r="113" spans="10:14" ht="12.75">
      <c r="J113"/>
      <c r="M113"/>
      <c r="N113"/>
    </row>
    <row r="114" spans="10:14" ht="40.5" customHeight="1">
      <c r="J114"/>
      <c r="M114"/>
      <c r="N114"/>
    </row>
    <row r="115" spans="10:14" ht="36" customHeight="1">
      <c r="J115"/>
      <c r="M115"/>
      <c r="N115"/>
    </row>
    <row r="116" spans="10:14" ht="12.75">
      <c r="J116"/>
      <c r="M116"/>
      <c r="N116"/>
    </row>
    <row r="117" spans="10:14" ht="12.75">
      <c r="J117"/>
      <c r="M117"/>
      <c r="N117"/>
    </row>
    <row r="118" spans="10:14" ht="40.5" customHeight="1">
      <c r="J118"/>
      <c r="M118"/>
      <c r="N118"/>
    </row>
    <row r="119" spans="10:14" ht="36.75" customHeight="1">
      <c r="J119"/>
      <c r="M119"/>
      <c r="N119"/>
    </row>
    <row r="120" spans="10:14" ht="36" customHeight="1">
      <c r="J120"/>
      <c r="M120"/>
      <c r="N120"/>
    </row>
    <row r="121" spans="10:14" ht="12.75">
      <c r="J121"/>
      <c r="M121"/>
      <c r="N121"/>
    </row>
    <row r="122" spans="10:14" ht="12.75">
      <c r="J122"/>
      <c r="M122"/>
      <c r="N122"/>
    </row>
  </sheetData>
  <sheetProtection algorithmName="SHA-512" hashValue="tR7XX9bqKnpHzHucBx9kRmRVT8TKRdZX2ztdmLK6dT7MFFzEV6EtGnYm17P93oOIiTU6iWWENvBUqoASer7L+Q==" saltValue="UBZWHCCJ7+BvhabPLld8pw==" spinCount="100000" sheet="1" objects="1" scenarios="1" selectLockedCells="1" selectUnlockedCells="1"/>
  <mergeCells count="19">
    <mergeCell ref="C6:C9"/>
    <mergeCell ref="K6:K9"/>
    <mergeCell ref="B17:B19"/>
    <mergeCell ref="C17:C19"/>
    <mergeCell ref="K17:K19"/>
    <mergeCell ref="A3:A27"/>
    <mergeCell ref="D1:H1"/>
    <mergeCell ref="B12:B13"/>
    <mergeCell ref="C12:C13"/>
    <mergeCell ref="K12:K13"/>
    <mergeCell ref="B14:B15"/>
    <mergeCell ref="C14:C15"/>
    <mergeCell ref="K14:K15"/>
    <mergeCell ref="K1:L1"/>
    <mergeCell ref="L3:L27"/>
    <mergeCell ref="B21:B23"/>
    <mergeCell ref="K21:K23"/>
    <mergeCell ref="C21:C23"/>
    <mergeCell ref="B6:B9"/>
  </mergeCells>
  <conditionalFormatting sqref="J11:J19 J3:J9">
    <cfRule type="cellIs" dxfId="139" priority="141" operator="lessThan">
      <formula>0</formula>
    </cfRule>
    <cfRule type="cellIs" dxfId="138" priority="142" operator="between">
      <formula>0</formula>
      <formula>30</formula>
    </cfRule>
    <cfRule type="cellIs" dxfId="137" priority="143" operator="greaterThan">
      <formula>30</formula>
    </cfRule>
    <cfRule type="cellIs" dxfId="136" priority="145" operator="lessThan">
      <formula>0</formula>
    </cfRule>
    <cfRule type="cellIs" dxfId="135" priority="146" operator="between">
      <formula>0</formula>
      <formula>30</formula>
    </cfRule>
    <cfRule type="cellIs" dxfId="134" priority="147" operator="lessThan">
      <formula>10</formula>
    </cfRule>
    <cfRule type="cellIs" dxfId="133" priority="148" operator="greaterThan">
      <formula>10</formula>
    </cfRule>
    <cfRule type="cellIs" dxfId="132" priority="150" operator="lessThan">
      <formula>10</formula>
    </cfRule>
    <cfRule type="cellIs" dxfId="131" priority="151" operator="lessThan">
      <formula>10</formula>
    </cfRule>
    <cfRule type="cellIs" dxfId="130" priority="152" operator="greaterThan">
      <formula>0.5</formula>
    </cfRule>
  </conditionalFormatting>
  <conditionalFormatting sqref="J11:J19 J3:J9">
    <cfRule type="cellIs" dxfId="129" priority="149" operator="greaterThan">
      <formula>10</formula>
    </cfRule>
  </conditionalFormatting>
  <conditionalFormatting sqref="J11:J19 J28:J1048576 J3:J9">
    <cfRule type="cellIs" dxfId="128" priority="144" operator="greaterThan">
      <formula>30</formula>
    </cfRule>
  </conditionalFormatting>
  <conditionalFormatting sqref="B3:H3 K3 I11:I19 I3:I9">
    <cfRule type="cellIs" dxfId="127" priority="140" operator="lessThan">
      <formula>0</formula>
    </cfRule>
  </conditionalFormatting>
  <conditionalFormatting sqref="I11:I19 I3:I9">
    <cfRule type="containsText" dxfId="126" priority="134" operator="containsText" text="هماهنگی">
      <formula>NOT(ISERROR(SEARCH("هماهنگی",I3)))</formula>
    </cfRule>
    <cfRule type="containsText" dxfId="125" priority="135" operator="containsText" text="غیر">
      <formula>NOT(ISERROR(SEARCH("غیر",I3)))</formula>
    </cfRule>
    <cfRule type="containsText" dxfId="124" priority="139" operator="containsText" text="غیرمجاز">
      <formula>NOT(ISERROR(SEARCH("غیرمجاز",I3)))</formula>
    </cfRule>
  </conditionalFormatting>
  <conditionalFormatting sqref="I11:I19 I3:I9">
    <cfRule type="cellIs" dxfId="123" priority="137" operator="equal">
      <formula>"هماهنگی"</formula>
    </cfRule>
  </conditionalFormatting>
  <conditionalFormatting sqref="I11:I19 I3:I9">
    <cfRule type="containsText" dxfId="122" priority="136" operator="containsText" text="مجاز">
      <formula>NOT(ISERROR(SEARCH("مجاز",I3)))</formula>
    </cfRule>
  </conditionalFormatting>
  <conditionalFormatting sqref="J10">
    <cfRule type="cellIs" dxfId="121" priority="122" operator="lessThan">
      <formula>0</formula>
    </cfRule>
    <cfRule type="cellIs" dxfId="120" priority="123" operator="between">
      <formula>0</formula>
      <formula>30</formula>
    </cfRule>
    <cfRule type="cellIs" dxfId="119" priority="124" operator="greaterThan">
      <formula>30</formula>
    </cfRule>
    <cfRule type="cellIs" dxfId="118" priority="126" operator="lessThan">
      <formula>0</formula>
    </cfRule>
    <cfRule type="cellIs" dxfId="117" priority="127" operator="between">
      <formula>0</formula>
      <formula>30</formula>
    </cfRule>
    <cfRule type="cellIs" dxfId="116" priority="128" operator="lessThan">
      <formula>10</formula>
    </cfRule>
    <cfRule type="cellIs" dxfId="115" priority="129" operator="greaterThan">
      <formula>10</formula>
    </cfRule>
    <cfRule type="cellIs" dxfId="114" priority="131" operator="lessThan">
      <formula>10</formula>
    </cfRule>
    <cfRule type="cellIs" dxfId="113" priority="132" operator="lessThan">
      <formula>10</formula>
    </cfRule>
    <cfRule type="cellIs" dxfId="112" priority="133" operator="greaterThan">
      <formula>0.5</formula>
    </cfRule>
  </conditionalFormatting>
  <conditionalFormatting sqref="J10">
    <cfRule type="cellIs" dxfId="111" priority="130" operator="greaterThan">
      <formula>10</formula>
    </cfRule>
  </conditionalFormatting>
  <conditionalFormatting sqref="J10">
    <cfRule type="cellIs" dxfId="110" priority="125" operator="greaterThan">
      <formula>30</formula>
    </cfRule>
  </conditionalFormatting>
  <conditionalFormatting sqref="I10">
    <cfRule type="cellIs" dxfId="109" priority="121" operator="lessThan">
      <formula>0</formula>
    </cfRule>
  </conditionalFormatting>
  <conditionalFormatting sqref="I10">
    <cfRule type="containsText" dxfId="108" priority="115" operator="containsText" text="هماهنگی">
      <formula>NOT(ISERROR(SEARCH("هماهنگی",I10)))</formula>
    </cfRule>
    <cfRule type="containsText" dxfId="107" priority="116" operator="containsText" text="غیر">
      <formula>NOT(ISERROR(SEARCH("غیر",I10)))</formula>
    </cfRule>
    <cfRule type="containsText" dxfId="106" priority="120" operator="containsText" text="غیرمجاز">
      <formula>NOT(ISERROR(SEARCH("غیرمجاز",I10)))</formula>
    </cfRule>
  </conditionalFormatting>
  <conditionalFormatting sqref="I10">
    <cfRule type="cellIs" dxfId="105" priority="118" operator="equal">
      <formula>"هماهنگی"</formula>
    </cfRule>
  </conditionalFormatting>
  <conditionalFormatting sqref="I10">
    <cfRule type="containsText" dxfId="104" priority="117" operator="containsText" text="مجاز">
      <formula>NOT(ISERROR(SEARCH("مجاز",I10)))</formula>
    </cfRule>
  </conditionalFormatting>
  <conditionalFormatting sqref="J20">
    <cfRule type="cellIs" dxfId="103" priority="103" operator="lessThan">
      <formula>0</formula>
    </cfRule>
    <cfRule type="cellIs" dxfId="102" priority="104" operator="between">
      <formula>0</formula>
      <formula>30</formula>
    </cfRule>
    <cfRule type="cellIs" dxfId="101" priority="105" operator="greaterThan">
      <formula>30</formula>
    </cfRule>
    <cfRule type="cellIs" dxfId="100" priority="107" operator="lessThan">
      <formula>0</formula>
    </cfRule>
    <cfRule type="cellIs" dxfId="99" priority="108" operator="between">
      <formula>0</formula>
      <formula>30</formula>
    </cfRule>
    <cfRule type="cellIs" dxfId="98" priority="109" operator="lessThan">
      <formula>10</formula>
    </cfRule>
    <cfRule type="cellIs" dxfId="97" priority="110" operator="greaterThan">
      <formula>10</formula>
    </cfRule>
    <cfRule type="cellIs" dxfId="96" priority="112" operator="lessThan">
      <formula>10</formula>
    </cfRule>
    <cfRule type="cellIs" dxfId="95" priority="113" operator="lessThan">
      <formula>10</formula>
    </cfRule>
    <cfRule type="cellIs" dxfId="94" priority="114" operator="greaterThan">
      <formula>0.5</formula>
    </cfRule>
  </conditionalFormatting>
  <conditionalFormatting sqref="J20">
    <cfRule type="cellIs" dxfId="93" priority="111" operator="greaterThan">
      <formula>10</formula>
    </cfRule>
  </conditionalFormatting>
  <conditionalFormatting sqref="J20">
    <cfRule type="cellIs" dxfId="92" priority="106" operator="greaterThan">
      <formula>30</formula>
    </cfRule>
  </conditionalFormatting>
  <conditionalFormatting sqref="B20:I20 K20">
    <cfRule type="cellIs" dxfId="91" priority="102" operator="lessThan">
      <formula>0</formula>
    </cfRule>
  </conditionalFormatting>
  <conditionalFormatting sqref="I20">
    <cfRule type="containsText" dxfId="90" priority="96" operator="containsText" text="هماهنگی">
      <formula>NOT(ISERROR(SEARCH("هماهنگی",I20)))</formula>
    </cfRule>
    <cfRule type="containsText" dxfId="89" priority="97" operator="containsText" text="غیر">
      <formula>NOT(ISERROR(SEARCH("غیر",I20)))</formula>
    </cfRule>
    <cfRule type="containsText" dxfId="88" priority="101" operator="containsText" text="غیرمجاز">
      <formula>NOT(ISERROR(SEARCH("غیرمجاز",I20)))</formula>
    </cfRule>
  </conditionalFormatting>
  <conditionalFormatting sqref="I20">
    <cfRule type="cellIs" dxfId="87" priority="99" operator="equal">
      <formula>"هماهنگی"</formula>
    </cfRule>
  </conditionalFormatting>
  <conditionalFormatting sqref="I20">
    <cfRule type="containsText" dxfId="86" priority="98" operator="containsText" text="مجاز">
      <formula>NOT(ISERROR(SEARCH("مجاز",I20)))</formula>
    </cfRule>
  </conditionalFormatting>
  <conditionalFormatting sqref="J21:J23">
    <cfRule type="cellIs" dxfId="85" priority="84" operator="lessThan">
      <formula>0</formula>
    </cfRule>
    <cfRule type="cellIs" dxfId="84" priority="85" operator="between">
      <formula>0</formula>
      <formula>30</formula>
    </cfRule>
    <cfRule type="cellIs" dxfId="83" priority="86" operator="greaterThan">
      <formula>30</formula>
    </cfRule>
    <cfRule type="cellIs" dxfId="82" priority="88" operator="lessThan">
      <formula>0</formula>
    </cfRule>
    <cfRule type="cellIs" dxfId="81" priority="89" operator="between">
      <formula>0</formula>
      <formula>30</formula>
    </cfRule>
    <cfRule type="cellIs" dxfId="80" priority="90" operator="lessThan">
      <formula>10</formula>
    </cfRule>
    <cfRule type="cellIs" dxfId="79" priority="91" operator="greaterThan">
      <formula>10</formula>
    </cfRule>
    <cfRule type="cellIs" dxfId="78" priority="93" operator="lessThan">
      <formula>10</formula>
    </cfRule>
    <cfRule type="cellIs" dxfId="77" priority="94" operator="lessThan">
      <formula>10</formula>
    </cfRule>
    <cfRule type="cellIs" dxfId="76" priority="95" operator="greaterThan">
      <formula>0.5</formula>
    </cfRule>
  </conditionalFormatting>
  <conditionalFormatting sqref="J21:J23">
    <cfRule type="cellIs" dxfId="75" priority="92" operator="greaterThan">
      <formula>10</formula>
    </cfRule>
  </conditionalFormatting>
  <conditionalFormatting sqref="J21:J23">
    <cfRule type="cellIs" dxfId="74" priority="87" operator="greaterThan">
      <formula>30</formula>
    </cfRule>
  </conditionalFormatting>
  <conditionalFormatting sqref="I21:I23">
    <cfRule type="cellIs" dxfId="73" priority="83" operator="lessThan">
      <formula>0</formula>
    </cfRule>
  </conditionalFormatting>
  <conditionalFormatting sqref="I21:I23">
    <cfRule type="containsText" dxfId="72" priority="77" operator="containsText" text="هماهنگی">
      <formula>NOT(ISERROR(SEARCH("هماهنگی",I21)))</formula>
    </cfRule>
    <cfRule type="containsText" dxfId="71" priority="78" operator="containsText" text="غیر">
      <formula>NOT(ISERROR(SEARCH("غیر",I21)))</formula>
    </cfRule>
    <cfRule type="containsText" dxfId="70" priority="82" operator="containsText" text="غیرمجاز">
      <formula>NOT(ISERROR(SEARCH("غیرمجاز",I21)))</formula>
    </cfRule>
  </conditionalFormatting>
  <conditionalFormatting sqref="I21:I23">
    <cfRule type="cellIs" dxfId="69" priority="80" operator="equal">
      <formula>"هماهنگی"</formula>
    </cfRule>
  </conditionalFormatting>
  <conditionalFormatting sqref="I21:I23">
    <cfRule type="containsText" dxfId="68" priority="79" operator="containsText" text="مجاز">
      <formula>NOT(ISERROR(SEARCH("مجاز",I21)))</formula>
    </cfRule>
  </conditionalFormatting>
  <conditionalFormatting sqref="J25">
    <cfRule type="cellIs" dxfId="67" priority="65" operator="lessThan">
      <formula>0</formula>
    </cfRule>
    <cfRule type="cellIs" dxfId="66" priority="66" operator="between">
      <formula>0</formula>
      <formula>30</formula>
    </cfRule>
    <cfRule type="cellIs" dxfId="65" priority="67" operator="greaterThan">
      <formula>30</formula>
    </cfRule>
    <cfRule type="cellIs" dxfId="64" priority="69" operator="lessThan">
      <formula>0</formula>
    </cfRule>
    <cfRule type="cellIs" dxfId="63" priority="70" operator="between">
      <formula>0</formula>
      <formula>30</formula>
    </cfRule>
    <cfRule type="cellIs" dxfId="62" priority="71" operator="lessThan">
      <formula>10</formula>
    </cfRule>
    <cfRule type="cellIs" dxfId="61" priority="72" operator="greaterThan">
      <formula>10</formula>
    </cfRule>
    <cfRule type="cellIs" dxfId="60" priority="74" operator="lessThan">
      <formula>10</formula>
    </cfRule>
    <cfRule type="cellIs" dxfId="59" priority="75" operator="lessThan">
      <formula>10</formula>
    </cfRule>
    <cfRule type="cellIs" dxfId="58" priority="76" operator="greaterThan">
      <formula>0.5</formula>
    </cfRule>
  </conditionalFormatting>
  <conditionalFormatting sqref="J25">
    <cfRule type="cellIs" dxfId="57" priority="73" operator="greaterThan">
      <formula>10</formula>
    </cfRule>
  </conditionalFormatting>
  <conditionalFormatting sqref="J25">
    <cfRule type="cellIs" dxfId="56" priority="68" operator="greaterThan">
      <formula>30</formula>
    </cfRule>
  </conditionalFormatting>
  <conditionalFormatting sqref="B25:I25 K25 I24 I26">
    <cfRule type="cellIs" dxfId="55" priority="64" operator="lessThan">
      <formula>0</formula>
    </cfRule>
  </conditionalFormatting>
  <conditionalFormatting sqref="I24:I26">
    <cfRule type="containsText" dxfId="54" priority="58" operator="containsText" text="هماهنگی">
      <formula>NOT(ISERROR(SEARCH("هماهنگی",I24)))</formula>
    </cfRule>
    <cfRule type="containsText" dxfId="53" priority="59" operator="containsText" text="غیر">
      <formula>NOT(ISERROR(SEARCH("غیر",I24)))</formula>
    </cfRule>
    <cfRule type="containsText" dxfId="52" priority="63" operator="containsText" text="غیرمجاز">
      <formula>NOT(ISERROR(SEARCH("غیرمجاز",I24)))</formula>
    </cfRule>
  </conditionalFormatting>
  <conditionalFormatting sqref="I24:I26">
    <cfRule type="cellIs" dxfId="51" priority="61" operator="equal">
      <formula>"هماهنگی"</formula>
    </cfRule>
  </conditionalFormatting>
  <conditionalFormatting sqref="I24:I26">
    <cfRule type="containsText" dxfId="50" priority="60" operator="containsText" text="مجاز">
      <formula>NOT(ISERROR(SEARCH("مجاز",I24)))</formula>
    </cfRule>
  </conditionalFormatting>
  <conditionalFormatting sqref="J26">
    <cfRule type="cellIs" dxfId="49" priority="46" operator="lessThan">
      <formula>0</formula>
    </cfRule>
    <cfRule type="cellIs" dxfId="48" priority="47" operator="between">
      <formula>0</formula>
      <formula>30</formula>
    </cfRule>
    <cfRule type="cellIs" dxfId="47" priority="48" operator="greaterThan">
      <formula>30</formula>
    </cfRule>
    <cfRule type="cellIs" dxfId="46" priority="50" operator="lessThan">
      <formula>0</formula>
    </cfRule>
    <cfRule type="cellIs" dxfId="45" priority="51" operator="between">
      <formula>0</formula>
      <formula>30</formula>
    </cfRule>
    <cfRule type="cellIs" dxfId="44" priority="52" operator="lessThan">
      <formula>10</formula>
    </cfRule>
    <cfRule type="cellIs" dxfId="43" priority="53" operator="greaterThan">
      <formula>10</formula>
    </cfRule>
    <cfRule type="cellIs" dxfId="42" priority="55" operator="lessThan">
      <formula>10</formula>
    </cfRule>
    <cfRule type="cellIs" dxfId="41" priority="56" operator="lessThan">
      <formula>10</formula>
    </cfRule>
    <cfRule type="cellIs" dxfId="40" priority="57" operator="greaterThan">
      <formula>0.5</formula>
    </cfRule>
  </conditionalFormatting>
  <conditionalFormatting sqref="J26">
    <cfRule type="cellIs" dxfId="39" priority="54" operator="greaterThan">
      <formula>10</formula>
    </cfRule>
  </conditionalFormatting>
  <conditionalFormatting sqref="J26">
    <cfRule type="cellIs" dxfId="38" priority="49" operator="greaterThan">
      <formula>30</formula>
    </cfRule>
  </conditionalFormatting>
  <conditionalFormatting sqref="B26:H26 K26">
    <cfRule type="cellIs" dxfId="37" priority="45" operator="lessThan">
      <formula>0</formula>
    </cfRule>
  </conditionalFormatting>
  <conditionalFormatting sqref="J24">
    <cfRule type="cellIs" dxfId="36" priority="27" operator="lessThan">
      <formula>0</formula>
    </cfRule>
    <cfRule type="cellIs" dxfId="35" priority="28" operator="between">
      <formula>0</formula>
      <formula>30</formula>
    </cfRule>
    <cfRule type="cellIs" dxfId="34" priority="29" operator="greaterThan">
      <formula>30</formula>
    </cfRule>
    <cfRule type="cellIs" dxfId="33" priority="31" operator="lessThan">
      <formula>0</formula>
    </cfRule>
    <cfRule type="cellIs" dxfId="32" priority="32" operator="between">
      <formula>0</formula>
      <formula>30</formula>
    </cfRule>
    <cfRule type="cellIs" dxfId="31" priority="33" operator="lessThan">
      <formula>10</formula>
    </cfRule>
    <cfRule type="cellIs" dxfId="30" priority="34" operator="greaterThan">
      <formula>10</formula>
    </cfRule>
    <cfRule type="cellIs" dxfId="29" priority="36" operator="lessThan">
      <formula>10</formula>
    </cfRule>
    <cfRule type="cellIs" dxfId="28" priority="37" operator="lessThan">
      <formula>10</formula>
    </cfRule>
    <cfRule type="cellIs" dxfId="27" priority="38" operator="greaterThan">
      <formula>0.5</formula>
    </cfRule>
  </conditionalFormatting>
  <conditionalFormatting sqref="J24">
    <cfRule type="cellIs" dxfId="26" priority="35" operator="greaterThan">
      <formula>10</formula>
    </cfRule>
  </conditionalFormatting>
  <conditionalFormatting sqref="J24">
    <cfRule type="cellIs" dxfId="25" priority="30" operator="greaterThan">
      <formula>30</formula>
    </cfRule>
  </conditionalFormatting>
  <conditionalFormatting sqref="B24:H24 K24">
    <cfRule type="cellIs" dxfId="24" priority="26" operator="lessThan">
      <formula>0</formula>
    </cfRule>
  </conditionalFormatting>
  <conditionalFormatting sqref="J27">
    <cfRule type="cellIs" dxfId="23" priority="8" operator="lessThan">
      <formula>0</formula>
    </cfRule>
    <cfRule type="cellIs" dxfId="22" priority="9" operator="between">
      <formula>0</formula>
      <formula>30</formula>
    </cfRule>
    <cfRule type="cellIs" dxfId="21" priority="10" operator="greaterThan">
      <formula>30</formula>
    </cfRule>
    <cfRule type="cellIs" dxfId="20" priority="12" operator="lessThan">
      <formula>0</formula>
    </cfRule>
    <cfRule type="cellIs" dxfId="19" priority="13" operator="between">
      <formula>0</formula>
      <formula>30</formula>
    </cfRule>
    <cfRule type="cellIs" dxfId="18" priority="14" operator="lessThan">
      <formula>10</formula>
    </cfRule>
    <cfRule type="cellIs" dxfId="17" priority="15" operator="greaterThan">
      <formula>10</formula>
    </cfRule>
    <cfRule type="cellIs" dxfId="16" priority="17" operator="lessThan">
      <formula>10</formula>
    </cfRule>
    <cfRule type="cellIs" dxfId="15" priority="18" operator="lessThan">
      <formula>10</formula>
    </cfRule>
    <cfRule type="cellIs" dxfId="14" priority="19" operator="greaterThan">
      <formula>0.5</formula>
    </cfRule>
  </conditionalFormatting>
  <conditionalFormatting sqref="J27">
    <cfRule type="cellIs" dxfId="13" priority="16" operator="greaterThan">
      <formula>10</formula>
    </cfRule>
  </conditionalFormatting>
  <conditionalFormatting sqref="J27">
    <cfRule type="cellIs" dxfId="12" priority="11" operator="greaterThan">
      <formula>30</formula>
    </cfRule>
  </conditionalFormatting>
  <conditionalFormatting sqref="B27:I27 K27">
    <cfRule type="cellIs" dxfId="11" priority="7" operator="lessThan">
      <formula>0</formula>
    </cfRule>
  </conditionalFormatting>
  <conditionalFormatting sqref="I27">
    <cfRule type="containsText" dxfId="10" priority="1" operator="containsText" text="هماهنگی">
      <formula>NOT(ISERROR(SEARCH("هماهنگی",I27)))</formula>
    </cfRule>
    <cfRule type="containsText" dxfId="9" priority="2" operator="containsText" text="غیر">
      <formula>NOT(ISERROR(SEARCH("غیر",I27)))</formula>
    </cfRule>
    <cfRule type="containsText" dxfId="8" priority="6" operator="containsText" text="غیرمجاز">
      <formula>NOT(ISERROR(SEARCH("غیرمجاز",I27)))</formula>
    </cfRule>
  </conditionalFormatting>
  <conditionalFormatting sqref="I27">
    <cfRule type="cellIs" dxfId="7" priority="4" operator="equal">
      <formula>"هماهنگی"</formula>
    </cfRule>
  </conditionalFormatting>
  <conditionalFormatting sqref="I27">
    <cfRule type="containsText" dxfId="6" priority="3" operator="containsText" text="مجاز">
      <formula>NOT(ISERROR(SEARCH("مجاز",I27)))</formula>
    </cfRule>
  </conditionalFormatting>
  <printOptions horizontalCentered="1" verticalCentered="1"/>
  <pageMargins left="0" right="0" top="0" bottom="0" header="0.31496062992125984" footer="0"/>
  <pageSetup paperSize="9" scale="2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8" operator="containsText" id="{187DEFFE-1834-4044-88F7-F63E5C35B7E3}">
            <xm:f>NOT(ISERROR(SEARCH(مجاز,I3)))</xm:f>
            <xm:f>مجاز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I11:I19 I3:I9</xm:sqref>
        </x14:conditionalFormatting>
        <x14:conditionalFormatting xmlns:xm="http://schemas.microsoft.com/office/excel/2006/main">
          <x14:cfRule type="containsText" priority="119" operator="containsText" id="{743B86D7-42B1-4EF1-A9AC-0F1D408FEBDC}">
            <xm:f>NOT(ISERROR(SEARCH(مجاز,I10)))</xm:f>
            <xm:f>مجاز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containsText" priority="100" operator="containsText" id="{0025B1E1-E8F7-4AEB-98E2-7EA009312D40}">
            <xm:f>NOT(ISERROR(SEARCH(مجاز,I20)))</xm:f>
            <xm:f>مجاز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containsText" priority="81" operator="containsText" id="{ADFB7E16-5A9B-4C34-BE88-7C3E466355FA}">
            <xm:f>NOT(ISERROR(SEARCH(مجاز,I21)))</xm:f>
            <xm:f>مجاز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I21:I23</xm:sqref>
        </x14:conditionalFormatting>
        <x14:conditionalFormatting xmlns:xm="http://schemas.microsoft.com/office/excel/2006/main">
          <x14:cfRule type="containsText" priority="62" operator="containsText" id="{AD80BC86-33A7-4464-A53B-508C695307CB}">
            <xm:f>NOT(ISERROR(SEARCH(مجاز,I24)))</xm:f>
            <xm:f>مجاز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I24:I26</xm:sqref>
        </x14:conditionalFormatting>
        <x14:conditionalFormatting xmlns:xm="http://schemas.microsoft.com/office/excel/2006/main">
          <x14:cfRule type="containsText" priority="5" operator="containsText" id="{4E6977D7-CA3B-4474-A0D7-2140E89C751B}">
            <xm:f>NOT(ISERROR(SEARCH(مجاز,I27)))</xm:f>
            <xm:f>مجاز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هادی لخت هوایی(ACSR) و هادی مسی</vt:lpstr>
      <vt:lpstr>'هادی لخت هوایی(ACSR) و هادی مسی'!Print_Area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وحید فرجی</dc:creator>
  <cp:lastModifiedBy>وحید فرجی</cp:lastModifiedBy>
  <dcterms:created xsi:type="dcterms:W3CDTF">2020-03-01T07:01:51Z</dcterms:created>
  <dcterms:modified xsi:type="dcterms:W3CDTF">2023-05-20T05:15:34Z</dcterms:modified>
</cp:coreProperties>
</file>