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882" firstSheet="2" activeTab="4"/>
  </bookViews>
  <sheets>
    <sheet name="سال94" sheetId="1" r:id="rId1"/>
    <sheet name="سال 97" sheetId="2" r:id="rId2"/>
    <sheet name="سال 98" sheetId="3" r:id="rId3"/>
    <sheet name="سال 99" sheetId="4" r:id="rId4"/>
    <sheet name="سال1400" sheetId="5" r:id="rId5"/>
  </sheets>
  <definedNames/>
  <calcPr fullCalcOnLoad="1"/>
</workbook>
</file>

<file path=xl/comments4.xml><?xml version="1.0" encoding="utf-8"?>
<comments xmlns="http://schemas.openxmlformats.org/spreadsheetml/2006/main">
  <authors>
    <author>9220</author>
  </authors>
  <commentList>
    <comment ref="AS4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<sst xmlns="http://schemas.openxmlformats.org/spreadsheetml/2006/main" count="2906" uniqueCount="464">
  <si>
    <t>شرکت گام</t>
  </si>
  <si>
    <t>95/12/29</t>
  </si>
  <si>
    <t>94-213</t>
  </si>
  <si>
    <t>94/12/27</t>
  </si>
  <si>
    <t>94/225315/500</t>
  </si>
  <si>
    <t>96/3/15</t>
  </si>
  <si>
    <t>96/03/15</t>
  </si>
  <si>
    <t>96/05/15</t>
  </si>
  <si>
    <t>96/07/12</t>
  </si>
  <si>
    <t>96/09/15</t>
  </si>
  <si>
    <t>تعویض 
کنتور
 به فهام</t>
  </si>
  <si>
    <t>96/11/15</t>
  </si>
  <si>
    <t>97/01/15</t>
  </si>
  <si>
    <t>95-238</t>
  </si>
  <si>
    <t>95/226371/500</t>
  </si>
  <si>
    <t>95/12/26</t>
  </si>
  <si>
    <t>97/03/15</t>
  </si>
  <si>
    <t>97/05/15</t>
  </si>
  <si>
    <t>97/07/15</t>
  </si>
  <si>
    <t>96-208</t>
  </si>
  <si>
    <t>95/216696/500</t>
  </si>
  <si>
    <t>96/08/22</t>
  </si>
  <si>
    <t>96/11/18</t>
  </si>
  <si>
    <t>96/10/17</t>
  </si>
  <si>
    <t>مرکز معلولین آشتیان</t>
  </si>
  <si>
    <t>96/12/19</t>
  </si>
  <si>
    <t>97/02/01</t>
  </si>
  <si>
    <t>96/226289/500</t>
  </si>
  <si>
    <t>فجر تابلوی مرکزی (مجتبی نظام آبادی)</t>
  </si>
  <si>
    <t>96/226287/500</t>
  </si>
  <si>
    <t>97/02/03</t>
  </si>
  <si>
    <t>عباس بیات سربندی</t>
  </si>
  <si>
    <t>97/02/04</t>
  </si>
  <si>
    <t>96/226284/500</t>
  </si>
  <si>
    <t>محمد رحمانی</t>
  </si>
  <si>
    <t>97/02/10</t>
  </si>
  <si>
    <t>96/226286/500</t>
  </si>
  <si>
    <t>جواد محمدی نیکو</t>
  </si>
  <si>
    <t>97/02/24</t>
  </si>
  <si>
    <t>96/222990/500</t>
  </si>
  <si>
    <t>96/11/14</t>
  </si>
  <si>
    <t>مرتضی صحرایی</t>
  </si>
  <si>
    <t>97/03/22</t>
  </si>
  <si>
    <t>96/224362/500</t>
  </si>
  <si>
    <t>96/11/29</t>
  </si>
  <si>
    <t>علی اکبر قربانپور</t>
  </si>
  <si>
    <t>97/03/19</t>
  </si>
  <si>
    <t>96/227138/500</t>
  </si>
  <si>
    <t>96/12/27</t>
  </si>
  <si>
    <t>رضا قربانی</t>
  </si>
  <si>
    <t>97/04/08</t>
  </si>
  <si>
    <t>96/226283/500</t>
  </si>
  <si>
    <t>ناصر قربانی</t>
  </si>
  <si>
    <t>96/226282/500</t>
  </si>
  <si>
    <t>سید فریدون هاشمی</t>
  </si>
  <si>
    <t>97/05/24</t>
  </si>
  <si>
    <t>96/11/12</t>
  </si>
  <si>
    <t>96/222914/500</t>
  </si>
  <si>
    <t>سید کاظم هاشمی</t>
  </si>
  <si>
    <t>96/222910/500</t>
  </si>
  <si>
    <t>سید جواد هاشمی</t>
  </si>
  <si>
    <t>96/222912/500</t>
  </si>
  <si>
    <t>ولی اله ترابی</t>
  </si>
  <si>
    <t>97/07/12</t>
  </si>
  <si>
    <t>96/227132/500</t>
  </si>
  <si>
    <t>غلامرضا کریمی</t>
  </si>
  <si>
    <t>97/05/20</t>
  </si>
  <si>
    <t>96/11/17</t>
  </si>
  <si>
    <t>96/223435/500</t>
  </si>
  <si>
    <t>96/07/19</t>
  </si>
  <si>
    <t>96/214509/500</t>
  </si>
  <si>
    <t>96/214486/500</t>
  </si>
  <si>
    <t>96/214490/500</t>
  </si>
  <si>
    <t>ردیف</t>
  </si>
  <si>
    <t>شماره تفاهم نامه</t>
  </si>
  <si>
    <t>نام و 
نام خانوادگی</t>
  </si>
  <si>
    <t>قدرت 
نیروگاه(kw)</t>
  </si>
  <si>
    <t>آدرس</t>
  </si>
  <si>
    <t>شماره
 اشتراک(کنتور)</t>
  </si>
  <si>
    <t>مدیریت 
توزیع</t>
  </si>
  <si>
    <t>تاریخ 
نصب</t>
  </si>
  <si>
    <t>شماره
 قرارداد</t>
  </si>
  <si>
    <t>تاریخ مبادله
 قرارداد</t>
  </si>
  <si>
    <t>نرخ خرید
 (ریال)</t>
  </si>
  <si>
    <t>شماره بدنه 
کنتور</t>
  </si>
  <si>
    <t>از تاریخ1</t>
  </si>
  <si>
    <t>تا تاریخ1</t>
  </si>
  <si>
    <t>قرائت 
قبلی</t>
  </si>
  <si>
    <t>قرائت
 فعلی</t>
  </si>
  <si>
    <t>انرژی 
تولیدی1</t>
  </si>
  <si>
    <t>تاریخ ارسال 
صورتحساب
 به ساتبا</t>
  </si>
  <si>
    <t>مبلغ واریزی
 به مشترک (ریال)</t>
  </si>
  <si>
    <t>از تاریخ</t>
  </si>
  <si>
    <t>تا تاریخ</t>
  </si>
  <si>
    <t>قرائت 
قبلی2</t>
  </si>
  <si>
    <t>قرائت
 فعلی2</t>
  </si>
  <si>
    <t>انرژی 
تولیدی16</t>
  </si>
  <si>
    <t>تاریخ ارسال 
صورتحساب
 به ساتبا7</t>
  </si>
  <si>
    <t>مبلغ واریزی
 به مشترک (ریال)8</t>
  </si>
  <si>
    <t>از تاریخ13</t>
  </si>
  <si>
    <t>تا تاریخ14</t>
  </si>
  <si>
    <t>قرائت 
قبلی5</t>
  </si>
  <si>
    <t>قرائت
 فعلی6</t>
  </si>
  <si>
    <t>انرژی 
تولیدی17</t>
  </si>
  <si>
    <t>تاریخ ارسال 
صورتحساب
 به ساتبا8</t>
  </si>
  <si>
    <t>مبلغ واریزی
 به مشترک (ریال)9</t>
  </si>
  <si>
    <t>از تاریخ14</t>
  </si>
  <si>
    <t>تا تاریخ15</t>
  </si>
  <si>
    <t>قرائت 
قبلی6</t>
  </si>
  <si>
    <t>قرائت
 فعلی7</t>
  </si>
  <si>
    <t>انرژی 
تولیدی18</t>
  </si>
  <si>
    <t>تاریخ ارسال 
صورتحساب
 به ساتبا9</t>
  </si>
  <si>
    <t>مبلغ واریزی
 به مشترک (ریال)10</t>
  </si>
  <si>
    <t>از تاریخ142</t>
  </si>
  <si>
    <t>تا تاریخ153</t>
  </si>
  <si>
    <t>قرائت 
قبلی64</t>
  </si>
  <si>
    <t>قرائت
 فعلی75</t>
  </si>
  <si>
    <t>انرژی 
تولیدی186</t>
  </si>
  <si>
    <t>تاریخ ارسال 
صورتحساب
 به ساتبا97</t>
  </si>
  <si>
    <t>مبلغ واریزی
 به مشترک (ریال)108</t>
  </si>
  <si>
    <t>از تاریخ1410</t>
  </si>
  <si>
    <t>تا تاریخ1511</t>
  </si>
  <si>
    <t>قرائت 
قبلی612</t>
  </si>
  <si>
    <t>قرائت
 فعلی713</t>
  </si>
  <si>
    <t>انرژی 
تولیدی1814</t>
  </si>
  <si>
    <t>تاریخ ارسال 
صورتحساب
 به ساتبا915</t>
  </si>
  <si>
    <r>
      <t>مبلغ واریزی
 به مشترک (</t>
    </r>
    <r>
      <rPr>
        <sz val="11"/>
        <color indexed="17"/>
        <rFont val="Arial"/>
        <family val="2"/>
      </rPr>
      <t>ریال) علی الحساب</t>
    </r>
  </si>
  <si>
    <t>مبلغ واریزی
 به مشترک (ریال) علی الحساب2</t>
  </si>
  <si>
    <r>
      <t xml:space="preserve">مبلغ واریزی
 به مشترک </t>
    </r>
    <r>
      <rPr>
        <sz val="11"/>
        <color indexed="17"/>
        <rFont val="Arial"/>
        <family val="2"/>
      </rPr>
      <t>(ریال)قطعی</t>
    </r>
  </si>
  <si>
    <t>جاده تهران خیابان صنعت</t>
  </si>
  <si>
    <t>شرق اراک</t>
  </si>
  <si>
    <t>96/04/01</t>
  </si>
  <si>
    <t>96/5/26</t>
  </si>
  <si>
    <t>97/07/24</t>
  </si>
  <si>
    <t>96/09/21</t>
  </si>
  <si>
    <t>96/11/25</t>
  </si>
  <si>
    <t>97/02/16</t>
  </si>
  <si>
    <r>
      <t xml:space="preserve">مبلغ واریزی
 به مشترک (ریال) </t>
    </r>
    <r>
      <rPr>
        <sz val="11"/>
        <color indexed="17"/>
        <rFont val="Arial"/>
        <family val="2"/>
      </rPr>
      <t>علی الحساب</t>
    </r>
  </si>
  <si>
    <r>
      <t xml:space="preserve">مبلغ واریزی
 به مشترک </t>
    </r>
    <r>
      <rPr>
        <sz val="11"/>
        <color indexed="17"/>
        <rFont val="Arial"/>
        <family val="2"/>
      </rPr>
      <t>(ریال) علی الحساب2</t>
    </r>
  </si>
  <si>
    <r>
      <t xml:space="preserve">مبلغ واریزی
 به مشترک (ریال) </t>
    </r>
    <r>
      <rPr>
        <sz val="11"/>
        <color indexed="17"/>
        <rFont val="Arial"/>
        <family val="2"/>
      </rPr>
      <t>قطعی</t>
    </r>
  </si>
  <si>
    <t>مبلغ واریزی
 به مشترک (ریال)1016</t>
  </si>
  <si>
    <t>نبی اله ابوطالبی</t>
  </si>
  <si>
    <t>تفرش</t>
  </si>
  <si>
    <t>97/04/11</t>
  </si>
  <si>
    <t>97/05/22</t>
  </si>
  <si>
    <t>تفرش خیابان مطهری کوچه آبان پلاک 7</t>
  </si>
  <si>
    <t>محمدجواد نباتی</t>
  </si>
  <si>
    <t>خمین</t>
  </si>
  <si>
    <t>97/05/23</t>
  </si>
  <si>
    <t>خمین خ به سمت دانشگاه آزاد</t>
  </si>
  <si>
    <t>اراک</t>
  </si>
  <si>
    <t>97/05/25</t>
  </si>
  <si>
    <t>آشتیان</t>
  </si>
  <si>
    <t>97/05/26</t>
  </si>
  <si>
    <t>آشتیان بلوار پرستار</t>
  </si>
  <si>
    <t>97/05/27</t>
  </si>
  <si>
    <t>اراک ناحیه صنعتی خ شایگان</t>
  </si>
  <si>
    <t>97/05/28</t>
  </si>
  <si>
    <t>اراک فاطمیه خ فضیلت نبش فضیلت 8</t>
  </si>
  <si>
    <t>ساوه</t>
  </si>
  <si>
    <t>97/05/29</t>
  </si>
  <si>
    <t>ساوه خ شریعتی روبروی پارک</t>
  </si>
  <si>
    <t>97/05/30</t>
  </si>
  <si>
    <t>اراک خ جهرمتقاطع شن کش</t>
  </si>
  <si>
    <t>شازند</t>
  </si>
  <si>
    <t>97/05/31</t>
  </si>
  <si>
    <t>97/05/32</t>
  </si>
  <si>
    <t>دلیجان</t>
  </si>
  <si>
    <t>97/05/33</t>
  </si>
  <si>
    <t>97/05/34</t>
  </si>
  <si>
    <t>96/214495/500</t>
  </si>
  <si>
    <t>انرژی کل تولید شده در سال 96</t>
  </si>
  <si>
    <t>مبلغ کل  حق الزحمه دریافتی  از ساتبا (ریال)</t>
  </si>
  <si>
    <t>مبلغ کل واریزی به حساب مالک نیروگاه (ریال)</t>
  </si>
  <si>
    <t>کل انرژی تزریق شده از ابتدای احداث نیروگاه ها تا کنون</t>
  </si>
  <si>
    <t>مبلغ کل واریزی به حساب مالکان نیروگاه تا کنون</t>
  </si>
  <si>
    <t>مبلغ کل واریزی به حساب مالکان نیروگاه (ریال)</t>
  </si>
  <si>
    <t>مبلغ کل حق الزحمه دریافتی از ساتبا تا کنون</t>
  </si>
  <si>
    <t>97/09/15</t>
  </si>
  <si>
    <t>عباسعلی صالحی</t>
  </si>
  <si>
    <t>محمدرضا خلوصی</t>
  </si>
  <si>
    <t>96/226876/500</t>
  </si>
  <si>
    <t>96/12/23</t>
  </si>
  <si>
    <t>97/08/04</t>
  </si>
  <si>
    <t>97/07/17</t>
  </si>
  <si>
    <t>96/224361/500</t>
  </si>
  <si>
    <t>97/09/20</t>
  </si>
  <si>
    <t>حسن صالحی مرزیجرانی</t>
  </si>
  <si>
    <t>97/11/15</t>
  </si>
  <si>
    <t>پارس گالوانیزه امین - ابوالفضل بابایی</t>
  </si>
  <si>
    <t>97/09/17</t>
  </si>
  <si>
    <t>97/11/01</t>
  </si>
  <si>
    <t>97/08/07</t>
  </si>
  <si>
    <t>97/219313/500</t>
  </si>
  <si>
    <t>96/226722/500</t>
  </si>
  <si>
    <t>هادی جلالی هتل کارون دلیجان</t>
  </si>
  <si>
    <t>96/226285/500</t>
  </si>
  <si>
    <t>97/08/10</t>
  </si>
  <si>
    <t>97/11/17</t>
  </si>
  <si>
    <t>97-238</t>
  </si>
  <si>
    <t>محترم مرادی</t>
  </si>
  <si>
    <t>صفریان</t>
  </si>
  <si>
    <t>خلج</t>
  </si>
  <si>
    <t>انرژی کل تولید شده در سال 97 (کیلو وات ساعت)</t>
  </si>
  <si>
    <t>فراهان</t>
  </si>
  <si>
    <t>97/221307/500</t>
  </si>
  <si>
    <t>97/08/29</t>
  </si>
  <si>
    <t>97/12/27</t>
  </si>
  <si>
    <t>98/01/15</t>
  </si>
  <si>
    <t>تعویض کنتور</t>
  </si>
  <si>
    <t>تنها</t>
  </si>
  <si>
    <t>رضا تنها</t>
  </si>
  <si>
    <t>98/01/11</t>
  </si>
  <si>
    <t>فتتح اله صفریان</t>
  </si>
  <si>
    <t>حمیدرضا نورخلج</t>
  </si>
  <si>
    <t>جمع کل 
انرژی
ماهیانه</t>
  </si>
  <si>
    <t>جمع 
انرژی 
ماهیانه</t>
  </si>
  <si>
    <t>جمع کل مبلغ دریافتی نیروگاه ها</t>
  </si>
  <si>
    <t>واریزی 98</t>
  </si>
  <si>
    <t>98/03/15</t>
  </si>
  <si>
    <t>زرندیه</t>
  </si>
  <si>
    <t>98/02/25</t>
  </si>
  <si>
    <t>98/02/17</t>
  </si>
  <si>
    <t>97/230641/500</t>
  </si>
  <si>
    <t>97/12/05</t>
  </si>
  <si>
    <t>97/221308/500</t>
  </si>
  <si>
    <t>97/223684/500</t>
  </si>
  <si>
    <t>97/09/26</t>
  </si>
  <si>
    <t>98/04/31</t>
  </si>
  <si>
    <t>98/05/10</t>
  </si>
  <si>
    <t>مریم نظری</t>
  </si>
  <si>
    <t>97/12/25</t>
  </si>
  <si>
    <t>97/232893/500</t>
  </si>
  <si>
    <t>حوزه علیمه نراق</t>
  </si>
  <si>
    <t>98/03/20</t>
  </si>
  <si>
    <t>97/233344/500</t>
  </si>
  <si>
    <t>98/06/31</t>
  </si>
  <si>
    <t>تاریخ ارسال 
صورتحساب
 به ساتبا82</t>
  </si>
  <si>
    <t>98/06/05</t>
  </si>
  <si>
    <t>98/08/30</t>
  </si>
  <si>
    <t>98/09/10</t>
  </si>
  <si>
    <t>سید مجید هاشمی</t>
  </si>
  <si>
    <t>98/10/30</t>
  </si>
  <si>
    <t>محمد پاک نیت</t>
  </si>
  <si>
    <t>98/08/19</t>
  </si>
  <si>
    <t>97/214768/500</t>
  </si>
  <si>
    <t>98/06/13</t>
  </si>
  <si>
    <t>مریم فدائی</t>
  </si>
  <si>
    <t>97/214863/500</t>
  </si>
  <si>
    <t>97/214866/500</t>
  </si>
  <si>
    <t>98/06/16</t>
  </si>
  <si>
    <t>98/09/12</t>
  </si>
  <si>
    <t>98/12/30</t>
  </si>
  <si>
    <t>محمود رحمانی پور</t>
  </si>
  <si>
    <t>98/11/14</t>
  </si>
  <si>
    <t>98/206282/500</t>
  </si>
  <si>
    <t>98/3/18</t>
  </si>
  <si>
    <t>مصطفی فرقدانی</t>
  </si>
  <si>
    <t>98/12/01</t>
  </si>
  <si>
    <t>98/224028/500</t>
  </si>
  <si>
    <t>98/10/02</t>
  </si>
  <si>
    <t>98/12/29</t>
  </si>
  <si>
    <t>99/02/31</t>
  </si>
  <si>
    <t>99/08/30</t>
  </si>
  <si>
    <t>99/10/30</t>
  </si>
  <si>
    <t>99/12/30</t>
  </si>
  <si>
    <t>آیت اله لطفی</t>
  </si>
  <si>
    <t>ولی اله قربان پور</t>
  </si>
  <si>
    <t>راحله کربلایی حسنی</t>
  </si>
  <si>
    <t>سعید رضائی</t>
  </si>
  <si>
    <t>سید مراد حسینی</t>
  </si>
  <si>
    <t>98/11/23</t>
  </si>
  <si>
    <t>96/226701/500</t>
  </si>
  <si>
    <t>98/12/21</t>
  </si>
  <si>
    <t>98/230086/500</t>
  </si>
  <si>
    <t>98/12/12</t>
  </si>
  <si>
    <t>99/01/03</t>
  </si>
  <si>
    <t>98/230088/500</t>
  </si>
  <si>
    <t>98/231164/500</t>
  </si>
  <si>
    <t>98/12/26</t>
  </si>
  <si>
    <t>98/230160/500</t>
  </si>
  <si>
    <t>99/02/03</t>
  </si>
  <si>
    <t>انرژی 
تولیدی</t>
  </si>
  <si>
    <t>از تاریخ2</t>
  </si>
  <si>
    <t>تا تاریخ3</t>
  </si>
  <si>
    <t>قرائت 
قبلی4</t>
  </si>
  <si>
    <t>قرائت
 فعلی5</t>
  </si>
  <si>
    <t>انرژی 
تولیدی6</t>
  </si>
  <si>
    <t>از تاریخ4</t>
  </si>
  <si>
    <t>تا تاریخ5</t>
  </si>
  <si>
    <t>انرژی 
تولیدی8</t>
  </si>
  <si>
    <t>از تاریخ5</t>
  </si>
  <si>
    <t>تا تاریخ6</t>
  </si>
  <si>
    <t>قرائت 
قبلی7</t>
  </si>
  <si>
    <t>قرائت
 فعلی8</t>
  </si>
  <si>
    <t>انرژی 
تولیدی9</t>
  </si>
  <si>
    <t>تاریخ ارسال 
صورتحساب
 به ساتبا10</t>
  </si>
  <si>
    <t>مبلغ واریزی
 به مشترک (ریال)11</t>
  </si>
  <si>
    <t>از تاریخ6</t>
  </si>
  <si>
    <t>تا تاریخ7</t>
  </si>
  <si>
    <t>قرائت 
قبلی8</t>
  </si>
  <si>
    <t>قرائت
 فعلی9</t>
  </si>
  <si>
    <t>انرژی 
تولیدی10</t>
  </si>
  <si>
    <t>تاریخ ارسال 
صورتحساب
 به ساتبا11</t>
  </si>
  <si>
    <t>مبلغ واریزی
 به مشترک (ریال)12</t>
  </si>
  <si>
    <t>98/01/10</t>
  </si>
  <si>
    <t>ظرفیت کیلواوت</t>
  </si>
  <si>
    <t>امین فلاح چ 1</t>
  </si>
  <si>
    <t>امین فلاح چ 2</t>
  </si>
  <si>
    <t>امین فلاح چ 3</t>
  </si>
  <si>
    <t>امین فلاح چ 4</t>
  </si>
  <si>
    <t>دروه 1 سال99قرائت قبلی</t>
  </si>
  <si>
    <t>دروه 1 سال99قرائت فعلی</t>
  </si>
  <si>
    <t>دروه 2 سال99قرائت قبلی2</t>
  </si>
  <si>
    <t>دروه 2سال99قرائت فعلی3</t>
  </si>
  <si>
    <t>انرژی دوره اول سال99</t>
  </si>
  <si>
    <t>انرژی دوره دوم سال99</t>
  </si>
  <si>
    <t>مبلغ واریزی
 به مشترک (ریال)دوره اول-99</t>
  </si>
  <si>
    <t>مبلغ واریزی
 به مشترک (ریال)دوره دوم-99</t>
  </si>
  <si>
    <t>دروه 2 سال99قرائت قبلی22</t>
  </si>
  <si>
    <t>دروه 2سال99قرائت فعلی33</t>
  </si>
  <si>
    <t>انرژی دوره دوم سال994</t>
  </si>
  <si>
    <t>مبلغ واریزی
 به مشترک (ریال)دوره دوم-995</t>
  </si>
  <si>
    <t>جمع کل مبلغ دریافتی نیروگاه ها98</t>
  </si>
  <si>
    <t>محمدعلي سليماني راد</t>
  </si>
  <si>
    <t>زهرا ذاکری آشتیانی</t>
  </si>
  <si>
    <t>عباس رضائی آهوئی</t>
  </si>
  <si>
    <t>روح اله آقانوری</t>
  </si>
  <si>
    <t>غلامرضا نورمحمدی</t>
  </si>
  <si>
    <t>محمد علی حسنی</t>
  </si>
  <si>
    <t>محمد نقی رفیعی شمس آبادی*</t>
  </si>
  <si>
    <t>محمد تقی سلیمانی راد</t>
  </si>
  <si>
    <t>داود قربان پور</t>
  </si>
  <si>
    <t>محمد ذاکری اشتیانی</t>
  </si>
  <si>
    <t>معصومه کربلائی حسنی</t>
  </si>
  <si>
    <t>غلامحسین تاج اباد</t>
  </si>
  <si>
    <t>محمود افشار مهر</t>
  </si>
  <si>
    <t>الهام فرقدانی</t>
  </si>
  <si>
    <t>عباسعلی نورمحمدی</t>
  </si>
  <si>
    <t>صغری محمدعلی پور</t>
  </si>
  <si>
    <t>ابوالفضل مهرعلی پور</t>
  </si>
  <si>
    <t>_</t>
  </si>
  <si>
    <t>هادی آشتیانی عراقی</t>
  </si>
  <si>
    <t>انسیه سهرابی</t>
  </si>
  <si>
    <t>محمدرضا علیدادی</t>
  </si>
  <si>
    <t xml:space="preserve"> شمس اله محمد علي پور </t>
  </si>
  <si>
    <t>زهرا اقلیمی</t>
  </si>
  <si>
    <t>داود عطاالهی</t>
  </si>
  <si>
    <t xml:space="preserve">محمد شاهانه محمدی
</t>
  </si>
  <si>
    <t>دوره 1 سال99قرائت فعلی</t>
  </si>
  <si>
    <t>دوره  1 سال99قرائت قبلی</t>
  </si>
  <si>
    <t>دوره 2 سال99قرائت قبلی</t>
  </si>
  <si>
    <t>دوره 2سال99قرائت فعلی</t>
  </si>
  <si>
    <t>دوره 3سال99قرائت قبلی</t>
  </si>
  <si>
    <t>دوره 3سال99قرائت فعلی</t>
  </si>
  <si>
    <t>انرژی دوره سوم سال99</t>
  </si>
  <si>
    <t>مبلغ واریزی
 به مشترک (ریال)دوره سوم-سال99</t>
  </si>
  <si>
    <t>دوره 4سال99قرائت قبلی</t>
  </si>
  <si>
    <t>دوره 4سال99قرائت فعلی</t>
  </si>
  <si>
    <t>علی غزاله</t>
  </si>
  <si>
    <t>24455630 </t>
  </si>
  <si>
    <t>مریم کمالی آشتیانی</t>
  </si>
  <si>
    <t>حمیدرضا حسین آبادی و شریک</t>
  </si>
  <si>
    <t>نصرت الله اسدی</t>
  </si>
  <si>
    <t>سید محمود حسینی</t>
  </si>
  <si>
    <t>حسن غیاث ابادی</t>
  </si>
  <si>
    <t>انرژی دوره چهارم سال99</t>
  </si>
  <si>
    <t>مبلغ واریزی
 به مشترک (ریال)دوره چهارم(مهر و آبان)-سال99</t>
  </si>
  <si>
    <t>دوره 4سال99قرائت قبلی2</t>
  </si>
  <si>
    <t>دوره 5سال99قرائت فعلی</t>
  </si>
  <si>
    <t>انرژی دوره پنجم سال99</t>
  </si>
  <si>
    <t>مبلغ واریزی
 به مشترک (ریال)دوره پنجم(اذر و دی)-سال99</t>
  </si>
  <si>
    <t>محمد باقر جمشیدی دینه کبودی 1</t>
  </si>
  <si>
    <t>امام زادگان معصوم</t>
  </si>
  <si>
    <t>امامزاده 72 تن ساروق(مسجد امامزادگان)</t>
  </si>
  <si>
    <t>شرکت تعاونی قلعه قونگه</t>
  </si>
  <si>
    <t>96-209</t>
  </si>
  <si>
    <t>96-210</t>
  </si>
  <si>
    <t>97-239</t>
  </si>
  <si>
    <t>دوره 5سال99قرائت قبلی22</t>
  </si>
  <si>
    <t>دوره 6سال99قرائت فعلی3</t>
  </si>
  <si>
    <t>انرژی دوره ششم سال99</t>
  </si>
  <si>
    <t>مبلغ واریزی
 به مشترک (ریال)دوره ششم(بهمن و اسفند)-سال99</t>
  </si>
  <si>
    <t>امام زاده زلف اباد</t>
  </si>
  <si>
    <t>امامزاده سیدعلی</t>
  </si>
  <si>
    <t>امامزاده اهل ابن علی</t>
  </si>
  <si>
    <t>حسینیه نخچیروان</t>
  </si>
  <si>
    <t>امامزاده خدیجه خاتون</t>
  </si>
  <si>
    <t>مسعود قرا باغی</t>
  </si>
  <si>
    <t>محمد باقر جمشیدی دینه کبودی 2</t>
  </si>
  <si>
    <t>ابوالفضل علیزاده</t>
  </si>
  <si>
    <t>عبدالله نوازنی</t>
  </si>
  <si>
    <t>اصغر عبداللهی</t>
  </si>
  <si>
    <t xml:space="preserve">محمود  جوهری </t>
  </si>
  <si>
    <t>ابوالفضل فلاحی</t>
  </si>
  <si>
    <t>97-240</t>
  </si>
  <si>
    <t>97-241</t>
  </si>
  <si>
    <t>97-242</t>
  </si>
  <si>
    <t>97-243</t>
  </si>
  <si>
    <t>97-244</t>
  </si>
  <si>
    <t>97-245</t>
  </si>
  <si>
    <t>97-246</t>
  </si>
  <si>
    <t>97-247</t>
  </si>
  <si>
    <t>97-248</t>
  </si>
  <si>
    <t>97-249</t>
  </si>
  <si>
    <t>97-250</t>
  </si>
  <si>
    <t>97-251</t>
  </si>
  <si>
    <t>شرکت پارس تابلو</t>
  </si>
  <si>
    <t>سیدکاظم هاشمی</t>
  </si>
  <si>
    <t>مبلغ واریزی
 به مشترک (ریال)دوره اول(فروردین و اردیبهشت)-سال1400</t>
  </si>
  <si>
    <t>حسین کمالی اشتیانی</t>
  </si>
  <si>
    <t>حسین صالحی فر</t>
  </si>
  <si>
    <t>محمد صحرائی</t>
  </si>
  <si>
    <t>قرائت دوره دوم سال1400-قرائت فعلی</t>
  </si>
  <si>
    <t>انرژی دوره دوم سال1400</t>
  </si>
  <si>
    <t>مبلغ واریزی
 به مشترک (ریال)دوره دوم(خرداد و تیر ماه)-سال1400</t>
  </si>
  <si>
    <t>انرژی تولیدی دوره اول سال 1400</t>
  </si>
  <si>
    <t>محمدرضا قاسمي</t>
  </si>
  <si>
    <t>امام زاده محمد</t>
  </si>
  <si>
    <t>امام زاده عبداله</t>
  </si>
  <si>
    <t>قرائت دوره اول سال1400-قرائت فعلی</t>
  </si>
  <si>
    <t>انرژی دوره سوم سال1400</t>
  </si>
  <si>
    <t>مبلغ واریزی
 به مشترک (ریال)دوره سوم(مرداد و شهریور ماه)-سال1400</t>
  </si>
  <si>
    <t>قرائت دوره سوم سال1400-قرائت فعلی</t>
  </si>
  <si>
    <t>علی رضایی</t>
  </si>
  <si>
    <t>داود سیاحت بخش</t>
  </si>
  <si>
    <t>قرائت دوره اول سال1400-قرائت قبلی</t>
  </si>
  <si>
    <t>قرائت دوره دوم سال1400-قرائت قبلی</t>
  </si>
  <si>
    <t>قرائت دوره سوم سال1400-قرائت قبلی</t>
  </si>
  <si>
    <t>قرائت دوره چهارم سال1400-قرائت قبلی</t>
  </si>
  <si>
    <t>قرائت دوره چهارم سال1400-قرائت فعلی</t>
  </si>
  <si>
    <t>انرژی دوره جهارم سال1400</t>
  </si>
  <si>
    <t>مبلغ واریزی
 به مشترک (ریال)دوره چهارم (مهرو آبان ماه)-سال1400</t>
  </si>
  <si>
    <t>کیوان قربانزاده</t>
  </si>
  <si>
    <t>میثم  حسن پور</t>
  </si>
  <si>
    <t>ابوالفضل قربان پور</t>
  </si>
  <si>
    <t>حسن فراهانی</t>
  </si>
  <si>
    <t>محمد صادق جوادی</t>
  </si>
  <si>
    <t>مسعود قرا باغی2</t>
  </si>
  <si>
    <t>امامزاده عبداله (ع) روستای گودزر</t>
  </si>
  <si>
    <t>سید محمود حسینی 2</t>
  </si>
  <si>
    <t>قرائت دوره پنجم سال1400-قرائت قبلی</t>
  </si>
  <si>
    <t>قرائت دوره پنجم سال1400-قرائت فعلی</t>
  </si>
  <si>
    <t>انرژی دوره پنجم سال1400</t>
  </si>
  <si>
    <t>مبلغ واریزی
 به مشترک (ریال)دوره پنجم  (آذرودی ماه)-سال1400</t>
  </si>
  <si>
    <t>قرائت دوره ششم سال1400-قرائت قبلی</t>
  </si>
  <si>
    <t>قرائت دوره ششم سال1400-قرائت فعلی</t>
  </si>
  <si>
    <t>انرژی دوره ششم سال1400</t>
  </si>
  <si>
    <t>مبلغ واریزی
 به مشترک (ریال)دوره ششم  (بهمن واسفند ماه)-سال1400</t>
  </si>
  <si>
    <t>مجتمع امامزاده آستانه</t>
  </si>
  <si>
    <t xml:space="preserve">چاه آب شرب امامزادگان طاهرومطهر (ع) علی بلاغی </t>
  </si>
  <si>
    <t>مرتضی سلمانی</t>
  </si>
  <si>
    <t>اعظم مشهدی فراهانی</t>
  </si>
  <si>
    <t>اصغر یزدان پور</t>
  </si>
  <si>
    <t>صدراله زنگارکی فراهانی</t>
  </si>
  <si>
    <t>حسن عباسی</t>
  </si>
  <si>
    <t>صغری خدابخشی</t>
  </si>
  <si>
    <t>شفیع عصیان</t>
  </si>
  <si>
    <t>فتح اله رضایی</t>
  </si>
  <si>
    <t>قدمخیر بیگی</t>
  </si>
  <si>
    <t>مجید امیدی</t>
  </si>
  <si>
    <t>مریم رحیمی</t>
  </si>
  <si>
    <t xml:space="preserve">شرکت تعاونی 28 سازمان اوقاف وامور خیریه استان مرکزی </t>
  </si>
  <si>
    <t>علی سلطانی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</si>
</sst>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&quot;ريال&quot;\ * #,##0.00_-;_-&quot;ريال&quot;\ * #,##0.00\-;_-&quot;ريال&quot;\ * &quot;-&quot;??_-;_-@_-"/>
    <numFmt numFmtId="178" formatCode="_-* #,##0_-;_-* #,##0\-;_-* &quot;-&quot;??_-;_-@_-"/>
    <numFmt numFmtId="179" formatCode="#,##0_-&quot;ريال&quot;"/>
    <numFmt numFmtId="180" formatCode="#,##0.00&quot;ريال&quot;;[Red]#,##0.00&quot;ريال&quot;"/>
    <numFmt numFmtId="181" formatCode="#,##0.00_-&quot;ريال&quot;"/>
  </numFmts>
  <fonts count="9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2"/>
      <name val="B Lotus"/>
      <family val="0"/>
    </font>
    <font>
      <b/>
      <i/>
      <sz val="12"/>
      <name val="B Lotus"/>
      <family val="0"/>
    </font>
    <font>
      <b/>
      <sz val="16"/>
      <name val="B Lotus"/>
      <family val="0"/>
    </font>
    <font>
      <b/>
      <sz val="14"/>
      <name val="B Lotus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13"/>
      <name val="Calibri"/>
      <family val="2"/>
    </font>
    <font>
      <b/>
      <sz val="16"/>
      <color indexed="8"/>
      <name val="Calibri"/>
      <family val="2"/>
    </font>
    <font>
      <sz val="18"/>
      <color indexed="53"/>
      <name val="B Nazanin"/>
      <family val="0"/>
    </font>
    <font>
      <sz val="18"/>
      <color indexed="8"/>
      <name val="B Nazanin"/>
      <family val="0"/>
    </font>
    <font>
      <b/>
      <sz val="18"/>
      <color indexed="53"/>
      <name val="B Nazanin"/>
      <family val="0"/>
    </font>
    <font>
      <b/>
      <sz val="18"/>
      <color indexed="8"/>
      <name val="B Nazanin"/>
      <family val="0"/>
    </font>
    <font>
      <b/>
      <i/>
      <sz val="12"/>
      <color indexed="8"/>
      <name val="B Lotus"/>
      <family val="0"/>
    </font>
    <font>
      <b/>
      <sz val="15"/>
      <color indexed="8"/>
      <name val="B Lotus"/>
      <family val="0"/>
    </font>
    <font>
      <b/>
      <sz val="12"/>
      <color indexed="8"/>
      <name val="B Lotus"/>
      <family val="0"/>
    </font>
    <font>
      <b/>
      <sz val="18"/>
      <color indexed="8"/>
      <name val="B Lotus"/>
      <family val="0"/>
    </font>
    <font>
      <b/>
      <i/>
      <sz val="14"/>
      <color indexed="8"/>
      <name val="B Lotus"/>
      <family val="0"/>
    </font>
    <font>
      <b/>
      <i/>
      <sz val="16"/>
      <color indexed="8"/>
      <name val="B Lotus"/>
      <family val="0"/>
    </font>
    <font>
      <b/>
      <sz val="16"/>
      <color indexed="8"/>
      <name val="B Lotus"/>
      <family val="0"/>
    </font>
    <font>
      <b/>
      <sz val="14"/>
      <color indexed="8"/>
      <name val="B Lotus"/>
      <family val="0"/>
    </font>
    <font>
      <sz val="11"/>
      <color indexed="8"/>
      <name val="Nazanin"/>
      <family val="0"/>
    </font>
    <font>
      <sz val="12"/>
      <color indexed="8"/>
      <name val="Calibri"/>
      <family val="2"/>
    </font>
    <font>
      <b/>
      <sz val="12"/>
      <color indexed="8"/>
      <name val="B Nazanin"/>
      <family val="0"/>
    </font>
    <font>
      <b/>
      <sz val="10"/>
      <color indexed="8"/>
      <name val="B Lotus"/>
      <family val="0"/>
    </font>
    <font>
      <sz val="10"/>
      <color indexed="8"/>
      <name val="Nazanin"/>
      <family val="0"/>
    </font>
    <font>
      <b/>
      <sz val="10"/>
      <color indexed="8"/>
      <name val="Nazanin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Calibri"/>
      <family val="2"/>
    </font>
    <font>
      <sz val="11"/>
      <color rgb="FFFFFF00"/>
      <name val="Calibri"/>
      <family val="2"/>
    </font>
    <font>
      <b/>
      <sz val="16"/>
      <color theme="1"/>
      <name val="Calibri"/>
      <family val="2"/>
    </font>
    <font>
      <sz val="18"/>
      <color theme="9" tint="-0.24997000396251678"/>
      <name val="B Nazanin"/>
      <family val="0"/>
    </font>
    <font>
      <sz val="18"/>
      <color theme="1"/>
      <name val="B Nazanin"/>
      <family val="0"/>
    </font>
    <font>
      <b/>
      <sz val="18"/>
      <color theme="9" tint="-0.24997000396251678"/>
      <name val="B Nazanin"/>
      <family val="0"/>
    </font>
    <font>
      <b/>
      <sz val="18"/>
      <color theme="1"/>
      <name val="B Nazanin"/>
      <family val="0"/>
    </font>
    <font>
      <b/>
      <i/>
      <sz val="12"/>
      <color theme="1"/>
      <name val="B Lotus"/>
      <family val="0"/>
    </font>
    <font>
      <b/>
      <sz val="15"/>
      <color theme="1"/>
      <name val="B Lotus"/>
      <family val="0"/>
    </font>
    <font>
      <b/>
      <sz val="12"/>
      <color theme="1"/>
      <name val="B Lotus"/>
      <family val="0"/>
    </font>
    <font>
      <b/>
      <sz val="18"/>
      <color theme="1"/>
      <name val="B Lotus"/>
      <family val="0"/>
    </font>
    <font>
      <b/>
      <i/>
      <sz val="14"/>
      <color theme="1"/>
      <name val="B Lotus"/>
      <family val="0"/>
    </font>
    <font>
      <b/>
      <i/>
      <sz val="16"/>
      <color theme="1"/>
      <name val="B Lotus"/>
      <family val="0"/>
    </font>
    <font>
      <b/>
      <sz val="16"/>
      <color theme="1"/>
      <name val="B Lotus"/>
      <family val="0"/>
    </font>
    <font>
      <b/>
      <sz val="14"/>
      <color theme="1"/>
      <name val="B Lotus"/>
      <family val="0"/>
    </font>
    <font>
      <sz val="11"/>
      <color theme="1"/>
      <name val="Nazanin"/>
      <family val="0"/>
    </font>
    <font>
      <sz val="12"/>
      <color theme="1"/>
      <name val="Calibri"/>
      <family val="2"/>
    </font>
    <font>
      <b/>
      <sz val="12"/>
      <color theme="1"/>
      <name val="B Nazanin"/>
      <family val="0"/>
    </font>
    <font>
      <b/>
      <sz val="10"/>
      <color theme="1"/>
      <name val="B Lotus"/>
      <family val="0"/>
    </font>
    <font>
      <sz val="10"/>
      <color theme="1"/>
      <name val="Nazanin"/>
      <family val="0"/>
    </font>
    <font>
      <b/>
      <sz val="10"/>
      <color theme="1"/>
      <name val="Nazanin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B Nazanin"/>
      <family val="0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F4F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/>
      <bottom style="thin">
        <color theme="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</border>
    <border>
      <left>
        <color indexed="63"/>
      </left>
      <right style="thin">
        <color theme="6"/>
      </right>
      <top style="thin">
        <color theme="6"/>
      </top>
      <bottom style="medium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>
        <color indexed="63"/>
      </bottom>
    </border>
    <border>
      <left style="thin">
        <color theme="6"/>
      </left>
      <right>
        <color indexed="63"/>
      </right>
      <top style="thin">
        <color theme="6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64" fillId="2" borderId="0" xfId="0" applyFont="1" applyFill="1" applyAlignment="1">
      <alignment horizontal="center" vertical="center"/>
    </xf>
    <xf numFmtId="0" fontId="64" fillId="2" borderId="0" xfId="0" applyFont="1" applyFill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 wrapText="1"/>
    </xf>
    <xf numFmtId="0" fontId="65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178" fontId="64" fillId="0" borderId="0" xfId="42" applyNumberFormat="1" applyFont="1" applyAlignment="1">
      <alignment horizontal="center" vertical="center"/>
    </xf>
    <xf numFmtId="178" fontId="0" fillId="0" borderId="0" xfId="42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178" fontId="0" fillId="35" borderId="10" xfId="42" applyNumberFormat="1" applyFont="1" applyFill="1" applyBorder="1" applyAlignment="1">
      <alignment horizontal="center" vertical="center"/>
    </xf>
    <xf numFmtId="178" fontId="0" fillId="0" borderId="11" xfId="42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8" fontId="0" fillId="35" borderId="11" xfId="42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8" fontId="0" fillId="0" borderId="0" xfId="42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178" fontId="64" fillId="0" borderId="0" xfId="42" applyNumberFormat="1" applyFont="1" applyBorder="1" applyAlignment="1">
      <alignment horizontal="center" vertical="center"/>
    </xf>
    <xf numFmtId="178" fontId="0" fillId="0" borderId="0" xfId="42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center" vertical="center" wrapText="1"/>
    </xf>
    <xf numFmtId="0" fontId="66" fillId="36" borderId="0" xfId="0" applyFont="1" applyFill="1" applyAlignment="1">
      <alignment horizontal="center" vertical="center"/>
    </xf>
    <xf numFmtId="0" fontId="66" fillId="36" borderId="0" xfId="0" applyFont="1" applyFill="1" applyAlignment="1">
      <alignment horizontal="center" vertical="center" wrapText="1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 wrapText="1"/>
    </xf>
    <xf numFmtId="178" fontId="0" fillId="37" borderId="12" xfId="0" applyNumberForma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178" fontId="0" fillId="6" borderId="0" xfId="42" applyNumberFormat="1" applyFont="1" applyFill="1" applyAlignment="1">
      <alignment horizontal="center" vertical="center"/>
    </xf>
    <xf numFmtId="178" fontId="0" fillId="0" borderId="0" xfId="42" applyNumberFormat="1" applyFont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178" fontId="64" fillId="33" borderId="0" xfId="42" applyNumberFormat="1" applyFont="1" applyFill="1" applyAlignment="1">
      <alignment horizontal="center" vertical="center"/>
    </xf>
    <xf numFmtId="178" fontId="64" fillId="0" borderId="0" xfId="42" applyNumberFormat="1" applyFont="1" applyAlignment="1">
      <alignment horizontal="center" vertical="center"/>
    </xf>
    <xf numFmtId="178" fontId="0" fillId="6" borderId="0" xfId="42" applyNumberFormat="1" applyFont="1" applyFill="1" applyBorder="1" applyAlignment="1">
      <alignment horizontal="center" vertical="center"/>
    </xf>
    <xf numFmtId="178" fontId="64" fillId="33" borderId="0" xfId="42" applyNumberFormat="1" applyFont="1" applyFill="1" applyBorder="1" applyAlignment="1">
      <alignment horizontal="center" vertical="center"/>
    </xf>
    <xf numFmtId="178" fontId="64" fillId="0" borderId="0" xfId="42" applyNumberFormat="1" applyFont="1" applyBorder="1" applyAlignment="1">
      <alignment horizontal="center" vertical="center"/>
    </xf>
    <xf numFmtId="178" fontId="0" fillId="0" borderId="0" xfId="42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178" fontId="64" fillId="0" borderId="0" xfId="42" applyNumberFormat="1" applyFont="1" applyBorder="1" applyAlignment="1">
      <alignment horizontal="center" vertical="center"/>
    </xf>
    <xf numFmtId="178" fontId="0" fillId="6" borderId="0" xfId="42" applyNumberFormat="1" applyFont="1" applyFill="1" applyBorder="1" applyAlignment="1">
      <alignment horizontal="center" vertical="center"/>
    </xf>
    <xf numFmtId="178" fontId="64" fillId="33" borderId="0" xfId="42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64" fillId="2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178" fontId="64" fillId="0" borderId="0" xfId="42" applyNumberFormat="1" applyFont="1" applyFill="1" applyAlignment="1">
      <alignment horizontal="center" vertical="center"/>
    </xf>
    <xf numFmtId="178" fontId="64" fillId="0" borderId="0" xfId="42" applyNumberFormat="1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67" fillId="38" borderId="0" xfId="0" applyFont="1" applyFill="1" applyAlignment="1">
      <alignment horizontal="center" vertical="center" wrapText="1"/>
    </xf>
    <xf numFmtId="0" fontId="0" fillId="39" borderId="13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178" fontId="0" fillId="38" borderId="0" xfId="42" applyNumberFormat="1" applyFont="1" applyFill="1" applyAlignment="1">
      <alignment horizontal="center" vertical="center"/>
    </xf>
    <xf numFmtId="0" fontId="63" fillId="38" borderId="0" xfId="0" applyFont="1" applyFill="1" applyAlignment="1">
      <alignment horizontal="center" vertical="center" wrapText="1"/>
    </xf>
    <xf numFmtId="0" fontId="63" fillId="38" borderId="0" xfId="0" applyFont="1" applyFill="1" applyAlignment="1">
      <alignment horizontal="center" vertical="center"/>
    </xf>
    <xf numFmtId="178" fontId="63" fillId="38" borderId="0" xfId="42" applyNumberFormat="1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178" fontId="0" fillId="40" borderId="0" xfId="42" applyNumberFormat="1" applyFont="1" applyFill="1" applyAlignment="1">
      <alignment horizontal="center" vertical="center"/>
    </xf>
    <xf numFmtId="178" fontId="67" fillId="38" borderId="0" xfId="42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64" fillId="0" borderId="0" xfId="42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38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8" fontId="0" fillId="0" borderId="0" xfId="42" applyNumberFormat="1" applyFont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65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4" fillId="38" borderId="0" xfId="0" applyFont="1" applyFill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178" fontId="0" fillId="6" borderId="0" xfId="42" applyNumberFormat="1" applyFont="1" applyFill="1" applyAlignment="1">
      <alignment horizontal="center" vertical="center"/>
    </xf>
    <xf numFmtId="0" fontId="0" fillId="6" borderId="0" xfId="42" applyNumberFormat="1" applyFont="1" applyFill="1" applyAlignment="1">
      <alignment horizontal="center" vertical="center"/>
    </xf>
    <xf numFmtId="178" fontId="64" fillId="0" borderId="0" xfId="42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33" borderId="0" xfId="42" applyNumberFormat="1" applyFont="1" applyFill="1" applyAlignment="1">
      <alignment horizontal="center" vertical="center"/>
    </xf>
    <xf numFmtId="0" fontId="68" fillId="2" borderId="0" xfId="0" applyFont="1" applyFill="1" applyAlignment="1">
      <alignment horizontal="center" vertical="center" wrapText="1"/>
    </xf>
    <xf numFmtId="0" fontId="69" fillId="36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70" fillId="2" borderId="16" xfId="0" applyFont="1" applyFill="1" applyBorder="1" applyAlignment="1">
      <alignment horizontal="center" vertical="center" wrapText="1"/>
    </xf>
    <xf numFmtId="0" fontId="70" fillId="2" borderId="17" xfId="0" applyFont="1" applyFill="1" applyBorder="1" applyAlignment="1">
      <alignment horizontal="center" vertical="center" wrapText="1"/>
    </xf>
    <xf numFmtId="0" fontId="71" fillId="36" borderId="17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1" fontId="3" fillId="41" borderId="12" xfId="0" applyNumberFormat="1" applyFont="1" applyFill="1" applyBorder="1" applyAlignment="1">
      <alignment horizontal="center" vertical="center"/>
    </xf>
    <xf numFmtId="1" fontId="72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73" fillId="0" borderId="12" xfId="0" applyNumberFormat="1" applyFont="1" applyBorder="1" applyAlignment="1">
      <alignment horizontal="center" vertical="center"/>
    </xf>
    <xf numFmtId="1" fontId="74" fillId="0" borderId="12" xfId="0" applyNumberFormat="1" applyFont="1" applyBorder="1" applyAlignment="1">
      <alignment horizontal="center" vertical="center"/>
    </xf>
    <xf numFmtId="41" fontId="7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74" fillId="41" borderId="12" xfId="0" applyFont="1" applyFill="1" applyBorder="1" applyAlignment="1">
      <alignment horizontal="center" vertical="center"/>
    </xf>
    <xf numFmtId="0" fontId="64" fillId="38" borderId="0" xfId="0" applyNumberFormat="1" applyFont="1" applyFill="1" applyAlignment="1">
      <alignment horizontal="center" vertical="center"/>
    </xf>
    <xf numFmtId="178" fontId="64" fillId="0" borderId="0" xfId="42" applyNumberFormat="1" applyFont="1" applyAlignment="1">
      <alignment horizontal="center" vertical="center"/>
    </xf>
    <xf numFmtId="1" fontId="0" fillId="0" borderId="0" xfId="42" applyNumberFormat="1" applyFont="1" applyAlignment="1">
      <alignment horizontal="center" vertical="center"/>
    </xf>
    <xf numFmtId="0" fontId="64" fillId="38" borderId="0" xfId="0" applyNumberFormat="1" applyFont="1" applyFill="1" applyBorder="1" applyAlignment="1">
      <alignment horizontal="center" vertical="center"/>
    </xf>
    <xf numFmtId="1" fontId="0" fillId="0" borderId="0" xfId="42" applyNumberFormat="1" applyFont="1" applyBorder="1" applyAlignment="1">
      <alignment horizontal="center" vertical="center"/>
    </xf>
    <xf numFmtId="1" fontId="74" fillId="41" borderId="12" xfId="0" applyNumberFormat="1" applyFont="1" applyFill="1" applyBorder="1" applyAlignment="1">
      <alignment horizontal="center" vertical="center"/>
    </xf>
    <xf numFmtId="0" fontId="75" fillId="41" borderId="12" xfId="0" applyFont="1" applyFill="1" applyBorder="1" applyAlignment="1">
      <alignment horizontal="center" vertical="center"/>
    </xf>
    <xf numFmtId="41" fontId="76" fillId="0" borderId="12" xfId="0" applyNumberFormat="1" applyFont="1" applyBorder="1" applyAlignment="1">
      <alignment horizontal="center" vertical="center"/>
    </xf>
    <xf numFmtId="41" fontId="77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78" fillId="0" borderId="12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178" fontId="0" fillId="0" borderId="12" xfId="42" applyNumberFormat="1" applyFont="1" applyBorder="1" applyAlignment="1">
      <alignment horizontal="center" vertical="center"/>
    </xf>
    <xf numFmtId="41" fontId="0" fillId="0" borderId="12" xfId="4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1" fontId="0" fillId="0" borderId="0" xfId="42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64" fillId="38" borderId="12" xfId="0" applyNumberFormat="1" applyFont="1" applyFill="1" applyBorder="1" applyAlignment="1">
      <alignment horizontal="center" vertical="center"/>
    </xf>
    <xf numFmtId="41" fontId="79" fillId="0" borderId="12" xfId="0" applyNumberFormat="1" applyFont="1" applyBorder="1" applyAlignment="1">
      <alignment horizontal="center" vertical="center"/>
    </xf>
    <xf numFmtId="9" fontId="79" fillId="0" borderId="12" xfId="57" applyFont="1" applyBorder="1" applyAlignment="1">
      <alignment horizontal="center" vertical="center"/>
    </xf>
    <xf numFmtId="0" fontId="64" fillId="38" borderId="12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178" fontId="64" fillId="0" borderId="0" xfId="42" applyNumberFormat="1" applyFont="1" applyAlignment="1">
      <alignment horizontal="center" vertical="center"/>
    </xf>
    <xf numFmtId="178" fontId="0" fillId="0" borderId="0" xfId="42" applyNumberFormat="1" applyFont="1" applyAlignment="1">
      <alignment horizontal="center" vertical="center"/>
    </xf>
    <xf numFmtId="1" fontId="0" fillId="0" borderId="0" xfId="42" applyNumberFormat="1" applyFont="1" applyAlignment="1">
      <alignment horizontal="center" vertical="center"/>
    </xf>
    <xf numFmtId="178" fontId="0" fillId="41" borderId="12" xfId="42" applyNumberFormat="1" applyFont="1" applyFill="1" applyBorder="1" applyAlignment="1">
      <alignment horizontal="center" vertical="center"/>
    </xf>
    <xf numFmtId="1" fontId="0" fillId="41" borderId="12" xfId="42" applyNumberFormat="1" applyFont="1" applyFill="1" applyBorder="1" applyAlignment="1">
      <alignment horizontal="center" vertical="center"/>
    </xf>
    <xf numFmtId="41" fontId="0" fillId="41" borderId="12" xfId="42" applyNumberFormat="1" applyFont="1" applyFill="1" applyBorder="1" applyAlignment="1">
      <alignment horizontal="center" vertical="center"/>
    </xf>
    <xf numFmtId="1" fontId="79" fillId="0" borderId="12" xfId="0" applyNumberFormat="1" applyFont="1" applyBorder="1" applyAlignment="1">
      <alignment horizontal="center" vertical="center"/>
    </xf>
    <xf numFmtId="179" fontId="80" fillId="0" borderId="0" xfId="0" applyNumberFormat="1" applyFont="1" applyAlignment="1">
      <alignment horizontal="center" vertical="center"/>
    </xf>
    <xf numFmtId="0" fontId="0" fillId="41" borderId="12" xfId="0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64" fillId="41" borderId="12" xfId="0" applyFont="1" applyFill="1" applyBorder="1" applyAlignment="1">
      <alignment horizontal="center" vertical="center"/>
    </xf>
    <xf numFmtId="178" fontId="0" fillId="41" borderId="12" xfId="42" applyNumberFormat="1" applyFont="1" applyFill="1" applyBorder="1" applyAlignment="1">
      <alignment horizontal="center" vertical="center"/>
    </xf>
    <xf numFmtId="1" fontId="0" fillId="41" borderId="12" xfId="42" applyNumberFormat="1" applyFont="1" applyFill="1" applyBorder="1" applyAlignment="1">
      <alignment horizontal="center" vertical="center"/>
    </xf>
    <xf numFmtId="41" fontId="0" fillId="41" borderId="12" xfId="42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2" fillId="36" borderId="18" xfId="0" applyFont="1" applyFill="1" applyBorder="1" applyAlignment="1">
      <alignment horizontal="center" vertical="center" wrapText="1"/>
    </xf>
    <xf numFmtId="0" fontId="82" fillId="33" borderId="18" xfId="0" applyFont="1" applyFill="1" applyBorder="1" applyAlignment="1">
      <alignment horizontal="center" vertical="center" wrapText="1"/>
    </xf>
    <xf numFmtId="0" fontId="82" fillId="40" borderId="18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center" vertical="center"/>
    </xf>
    <xf numFmtId="3" fontId="84" fillId="37" borderId="12" xfId="0" applyNumberFormat="1" applyFont="1" applyFill="1" applyBorder="1" applyAlignment="1">
      <alignment horizontal="center" vertical="center"/>
    </xf>
    <xf numFmtId="181" fontId="84" fillId="37" borderId="12" xfId="0" applyNumberFormat="1" applyFont="1" applyFill="1" applyBorder="1" applyAlignment="1">
      <alignment horizontal="center" vertical="center"/>
    </xf>
    <xf numFmtId="0" fontId="83" fillId="10" borderId="12" xfId="0" applyFont="1" applyFill="1" applyBorder="1" applyAlignment="1">
      <alignment horizontal="center" vertical="center"/>
    </xf>
    <xf numFmtId="3" fontId="84" fillId="10" borderId="12" xfId="0" applyNumberFormat="1" applyFont="1" applyFill="1" applyBorder="1" applyAlignment="1">
      <alignment horizontal="center" vertical="center"/>
    </xf>
    <xf numFmtId="181" fontId="84" fillId="10" borderId="12" xfId="0" applyNumberFormat="1" applyFont="1" applyFill="1" applyBorder="1" applyAlignment="1">
      <alignment horizontal="center" vertical="center"/>
    </xf>
    <xf numFmtId="181" fontId="85" fillId="33" borderId="12" xfId="0" applyNumberFormat="1" applyFont="1" applyFill="1" applyBorder="1" applyAlignment="1">
      <alignment horizontal="center" vertical="center"/>
    </xf>
    <xf numFmtId="0" fontId="82" fillId="33" borderId="19" xfId="0" applyFont="1" applyFill="1" applyBorder="1" applyAlignment="1">
      <alignment horizontal="center" vertical="center" wrapText="1"/>
    </xf>
    <xf numFmtId="0" fontId="82" fillId="36" borderId="12" xfId="0" applyFont="1" applyFill="1" applyBorder="1" applyAlignment="1">
      <alignment horizontal="center" vertical="center" wrapText="1"/>
    </xf>
    <xf numFmtId="0" fontId="82" fillId="40" borderId="12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3" fontId="84" fillId="37" borderId="12" xfId="0" applyNumberFormat="1" applyFont="1" applyFill="1" applyBorder="1" applyAlignment="1">
      <alignment horizontal="center" vertical="center" readingOrder="2"/>
    </xf>
    <xf numFmtId="3" fontId="3" fillId="37" borderId="12" xfId="0" applyNumberFormat="1" applyFont="1" applyFill="1" applyBorder="1" applyAlignment="1">
      <alignment horizontal="center" vertical="center" readingOrder="2"/>
    </xf>
    <xf numFmtId="3" fontId="0" fillId="37" borderId="12" xfId="0" applyNumberFormat="1" applyFill="1" applyBorder="1" applyAlignment="1">
      <alignment horizontal="center" vertical="center" readingOrder="2"/>
    </xf>
    <xf numFmtId="3" fontId="3" fillId="10" borderId="12" xfId="0" applyNumberFormat="1" applyFont="1" applyFill="1" applyBorder="1" applyAlignment="1">
      <alignment horizontal="center" vertical="center" readingOrder="2"/>
    </xf>
    <xf numFmtId="3" fontId="0" fillId="10" borderId="12" xfId="0" applyNumberFormat="1" applyFill="1" applyBorder="1" applyAlignment="1">
      <alignment horizontal="center" vertical="center" readingOrder="2"/>
    </xf>
    <xf numFmtId="3" fontId="0" fillId="37" borderId="12" xfId="0" applyNumberFormat="1" applyFill="1" applyBorder="1" applyAlignment="1">
      <alignment horizontal="center" readingOrder="2"/>
    </xf>
    <xf numFmtId="0" fontId="74" fillId="10" borderId="12" xfId="0" applyFont="1" applyFill="1" applyBorder="1" applyAlignment="1">
      <alignment horizontal="center" vertical="center"/>
    </xf>
    <xf numFmtId="0" fontId="74" fillId="37" borderId="12" xfId="0" applyFont="1" applyFill="1" applyBorder="1" applyAlignment="1">
      <alignment horizontal="center" vertical="center"/>
    </xf>
    <xf numFmtId="0" fontId="82" fillId="6" borderId="18" xfId="0" applyFont="1" applyFill="1" applyBorder="1" applyAlignment="1">
      <alignment horizontal="center" vertical="center" wrapText="1"/>
    </xf>
    <xf numFmtId="0" fontId="74" fillId="41" borderId="12" xfId="0" applyFont="1" applyFill="1" applyBorder="1" applyAlignment="1">
      <alignment horizontal="center" vertical="center" wrapText="1"/>
    </xf>
    <xf numFmtId="0" fontId="74" fillId="1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82" fillId="42" borderId="12" xfId="0" applyFont="1" applyFill="1" applyBorder="1" applyAlignment="1">
      <alignment horizontal="center" vertical="center" wrapText="1" readingOrder="2"/>
    </xf>
    <xf numFmtId="0" fontId="86" fillId="36" borderId="12" xfId="0" applyFont="1" applyFill="1" applyBorder="1" applyAlignment="1">
      <alignment horizontal="center" vertical="center" wrapText="1" readingOrder="2"/>
    </xf>
    <xf numFmtId="0" fontId="86" fillId="40" borderId="12" xfId="0" applyFont="1" applyFill="1" applyBorder="1" applyAlignment="1">
      <alignment horizontal="center" vertical="center" wrapText="1" readingOrder="2"/>
    </xf>
    <xf numFmtId="0" fontId="86" fillId="33" borderId="12" xfId="0" applyFont="1" applyFill="1" applyBorder="1" applyAlignment="1">
      <alignment horizontal="center" vertical="center" wrapText="1" readingOrder="2"/>
    </xf>
    <xf numFmtId="0" fontId="87" fillId="0" borderId="12" xfId="0" applyFont="1" applyBorder="1" applyAlignment="1">
      <alignment horizontal="center" vertical="center" readingOrder="2"/>
    </xf>
    <xf numFmtId="0" fontId="81" fillId="0" borderId="12" xfId="0" applyFont="1" applyBorder="1" applyAlignment="1">
      <alignment/>
    </xf>
    <xf numFmtId="0" fontId="0" fillId="37" borderId="12" xfId="0" applyFont="1" applyFill="1" applyBorder="1" applyAlignment="1">
      <alignment horizontal="center" vertical="center" readingOrder="2"/>
    </xf>
    <xf numFmtId="0" fontId="87" fillId="37" borderId="12" xfId="0" applyFont="1" applyFill="1" applyBorder="1" applyAlignment="1">
      <alignment horizontal="center" vertical="center" readingOrder="2"/>
    </xf>
    <xf numFmtId="0" fontId="0" fillId="37" borderId="12" xfId="0" applyFill="1" applyBorder="1" applyAlignment="1">
      <alignment/>
    </xf>
    <xf numFmtId="0" fontId="74" fillId="37" borderId="20" xfId="0" applyFont="1" applyFill="1" applyBorder="1" applyAlignment="1">
      <alignment horizontal="center" vertical="center" readingOrder="2"/>
    </xf>
    <xf numFmtId="0" fontId="87" fillId="10" borderId="12" xfId="0" applyFont="1" applyFill="1" applyBorder="1" applyAlignment="1">
      <alignment horizontal="center" vertical="center" readingOrder="2"/>
    </xf>
    <xf numFmtId="0" fontId="0" fillId="10" borderId="12" xfId="0" applyFont="1" applyFill="1" applyBorder="1" applyAlignment="1">
      <alignment horizontal="center" vertical="center" readingOrder="2"/>
    </xf>
    <xf numFmtId="0" fontId="3" fillId="10" borderId="12" xfId="0" applyFont="1" applyFill="1" applyBorder="1" applyAlignment="1">
      <alignment horizontal="center" vertical="center" wrapText="1"/>
    </xf>
    <xf numFmtId="0" fontId="88" fillId="10" borderId="20" xfId="0" applyFont="1" applyFill="1" applyBorder="1" applyAlignment="1">
      <alignment horizontal="center" vertical="center" readingOrder="2"/>
    </xf>
    <xf numFmtId="0" fontId="88" fillId="37" borderId="20" xfId="0" applyFont="1" applyFill="1" applyBorder="1" applyAlignment="1">
      <alignment horizontal="center" vertical="center" readingOrder="2"/>
    </xf>
    <xf numFmtId="0" fontId="0" fillId="38" borderId="12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readingOrder="2"/>
    </xf>
    <xf numFmtId="3" fontId="63" fillId="33" borderId="12" xfId="0" applyNumberFormat="1" applyFont="1" applyFill="1" applyBorder="1" applyAlignment="1">
      <alignment horizontal="center" vertical="center" readingOrder="2"/>
    </xf>
    <xf numFmtId="181" fontId="0" fillId="33" borderId="12" xfId="0" applyNumberFormat="1" applyFont="1" applyFill="1" applyBorder="1" applyAlignment="1">
      <alignment readingOrder="2"/>
    </xf>
    <xf numFmtId="3" fontId="86" fillId="33" borderId="12" xfId="0" applyNumberFormat="1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3" displayName="Table3" ref="A1:BD8" comment="" totalsRowShown="0">
  <autoFilter ref="A1:BD8"/>
  <tableColumns count="56">
    <tableColumn id="1" name="ردیف"/>
    <tableColumn id="62" name="شماره تفاهم نامه"/>
    <tableColumn id="2" name="نام و _x000A_نام خانوادگی"/>
    <tableColumn id="3" name="قدرت _x000A_نیروگاه(kw)"/>
    <tableColumn id="4" name="آدرس"/>
    <tableColumn id="5" name="شماره_x000A_ اشتراک(کنتور)"/>
    <tableColumn id="6" name="مدیریت _x000A_توزیع"/>
    <tableColumn id="7" name="تاریخ _x000A_نصب"/>
    <tableColumn id="8" name="شماره_x000A_ قرارداد"/>
    <tableColumn id="9" name="تاریخ مبادله_x000A_ قرارداد"/>
    <tableColumn id="10" name="نرخ خرید_x000A_ (ریال)"/>
    <tableColumn id="11" name="شماره بدنه _x000A_کنتور"/>
    <tableColumn id="12" name="از تاریخ1"/>
    <tableColumn id="13" name="تا تاریخ1"/>
    <tableColumn id="14" name="قرائت _x000A_قبلی"/>
    <tableColumn id="15" name="قرائت_x000A_ فعلی"/>
    <tableColumn id="16" name="انرژی _x000A_تولیدی1"/>
    <tableColumn id="17" name="تاریخ ارسال _x000A_صورتحساب_x000A_ به ساتبا"/>
    <tableColumn id="18" name="مبلغ واریزی_x000A_ به مشترک (ریال)"/>
    <tableColumn id="20" name="از تاریخ"/>
    <tableColumn id="21" name="تا تاریخ"/>
    <tableColumn id="22" name="قرائت _x000A_قبلی2"/>
    <tableColumn id="23" name="قرائت_x000A_ فعلی2"/>
    <tableColumn id="24" name="انرژی _x000A_تولیدی16"/>
    <tableColumn id="25" name="تاریخ ارسال _x000A_صورتحساب_x000A_ به ساتبا7"/>
    <tableColumn id="26" name="مبلغ واریزی_x000A_ به مشترک (ریال)8"/>
    <tableColumn id="28" name="از تاریخ13"/>
    <tableColumn id="29" name="تا تاریخ14"/>
    <tableColumn id="30" name="قرائت _x000A_قبلی5"/>
    <tableColumn id="31" name="قرائت_x000A_ فعلی6"/>
    <tableColumn id="32" name="انرژی _x000A_تولیدی17"/>
    <tableColumn id="33" name="تاریخ ارسال _x000A_صورتحساب_x000A_ به ساتبا8"/>
    <tableColumn id="34" name="مبلغ واریزی_x000A_ به مشترک (ریال)9"/>
    <tableColumn id="36" name="از تاریخ14"/>
    <tableColumn id="37" name="تا تاریخ15"/>
    <tableColumn id="38" name="قرائت _x000A_قبلی6"/>
    <tableColumn id="39" name="قرائت_x000A_ فعلی7"/>
    <tableColumn id="40" name="انرژی _x000A_تولیدی18"/>
    <tableColumn id="41" name="تاریخ ارسال _x000A_صورتحساب_x000A_ به ساتبا9"/>
    <tableColumn id="42" name="مبلغ واریزی_x000A_ به مشترک (ریال)10"/>
    <tableColumn id="44" name="از تاریخ142"/>
    <tableColumn id="45" name="تا تاریخ153"/>
    <tableColumn id="46" name="قرائت _x000A_قبلی64"/>
    <tableColumn id="47" name="قرائت_x000A_ فعلی75"/>
    <tableColumn id="48" name="انرژی _x000A_تولیدی186"/>
    <tableColumn id="49" name="تاریخ ارسال _x000A_صورتحساب_x000A_ به ساتبا97"/>
    <tableColumn id="50" name="مبلغ واریزی_x000A_ به مشترک (ریال)108"/>
    <tableColumn id="52" name="از تاریخ1410"/>
    <tableColumn id="53" name="تا تاریخ1511"/>
    <tableColumn id="54" name="قرائت _x000A_قبلی612"/>
    <tableColumn id="55" name="قرائت_x000A_ فعلی713"/>
    <tableColumn id="56" name="انرژی _x000A_تولیدی1814"/>
    <tableColumn id="57" name="تاریخ ارسال _x000A_صورتحساب_x000A_ به ساتبا915"/>
    <tableColumn id="58" name="مبلغ واریزی_x000A_ به مشترک (ریال) علی الحساب"/>
    <tableColumn id="63" name="مبلغ واریزی_x000A_ به مشترک (ریال) علی الحساب2"/>
    <tableColumn id="60" name="مبلغ واریزی_x000A_ به مشترک (ریال)قطعی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35" displayName="Table35" ref="A1:BD33" comment="" totalsRowShown="0">
  <autoFilter ref="A1:BD33"/>
  <tableColumns count="56">
    <tableColumn id="1" name="ردیف"/>
    <tableColumn id="62" name="شماره تفاهم نامه"/>
    <tableColumn id="2" name="نام و _x000A_نام خانوادگی"/>
    <tableColumn id="4" name="جمع کل _x000A_انرژی_x000A_ماهیانه"/>
    <tableColumn id="3" name="قدرت _x000A_نیروگاه(kw)"/>
    <tableColumn id="5" name="شماره_x000A_ اشتراک(کنتور)"/>
    <tableColumn id="6" name="مدیریت _x000A_توزیع"/>
    <tableColumn id="7" name="تاریخ _x000A_نصب"/>
    <tableColumn id="8" name="شماره_x000A_ قرارداد"/>
    <tableColumn id="9" name="تاریخ مبادله_x000A_ قرارداد"/>
    <tableColumn id="10" name="نرخ خرید_x000A_ (ریال)"/>
    <tableColumn id="11" name="شماره بدنه _x000A_کنتور"/>
    <tableColumn id="12" name="از تاریخ1"/>
    <tableColumn id="13" name="تا تاریخ1"/>
    <tableColumn id="14" name="قرائت _x000A_قبلی"/>
    <tableColumn id="15" name="قرائت_x000A_ فعلی"/>
    <tableColumn id="16" name="انرژی _x000A_تولیدی1"/>
    <tableColumn id="17" name="تاریخ ارسال _x000A_صورتحساب_x000A_ به ساتبا"/>
    <tableColumn id="18" name="مبلغ واریزی_x000A_ به مشترک (ریال) علی الحساب"/>
    <tableColumn id="63" name="مبلغ واریزی_x000A_ به مشترک (ریال) علی الحساب2"/>
    <tableColumn id="61" name="مبلغ واریزی_x000A_ به مشترک (ریال) قطعی"/>
    <tableColumn id="20" name="از تاریخ"/>
    <tableColumn id="21" name="تا تاریخ"/>
    <tableColumn id="22" name="قرائت _x000A_قبلی2"/>
    <tableColumn id="23" name="قرائت_x000A_ فعلی2"/>
    <tableColumn id="24" name="انرژی _x000A_تولیدی16"/>
    <tableColumn id="25" name="تاریخ ارسال _x000A_صورتحساب_x000A_ به ساتبا7"/>
    <tableColumn id="26" name="مبلغ واریزی_x000A_ به مشترک (ریال)8"/>
    <tableColumn id="28" name="از تاریخ13"/>
    <tableColumn id="29" name="تا تاریخ14"/>
    <tableColumn id="30" name="قرائت _x000A_قبلی5"/>
    <tableColumn id="31" name="قرائت_x000A_ فعلی6"/>
    <tableColumn id="32" name="انرژی _x000A_تولیدی17"/>
    <tableColumn id="33" name="تاریخ ارسال _x000A_صورتحساب_x000A_ به ساتبا8"/>
    <tableColumn id="34" name="مبلغ واریزی_x000A_ به مشترک (ریال)9"/>
    <tableColumn id="36" name="از تاریخ14"/>
    <tableColumn id="37" name="تا تاریخ15"/>
    <tableColumn id="38" name="قرائت _x000A_قبلی6"/>
    <tableColumn id="39" name="قرائت_x000A_ فعلی7"/>
    <tableColumn id="40" name="انرژی _x000A_تولیدی18"/>
    <tableColumn id="41" name="تاریخ ارسال _x000A_صورتحساب_x000A_ به ساتبا9"/>
    <tableColumn id="42" name="مبلغ واریزی_x000A_ به مشترک (ریال)10"/>
    <tableColumn id="44" name="از تاریخ142"/>
    <tableColumn id="45" name="تا تاریخ153"/>
    <tableColumn id="46" name="قرائت _x000A_قبلی64"/>
    <tableColumn id="47" name="قرائت_x000A_ فعلی75"/>
    <tableColumn id="48" name="انرژی _x000A_تولیدی186"/>
    <tableColumn id="49" name="تاریخ ارسال _x000A_صورتحساب_x000A_ به ساتبا97"/>
    <tableColumn id="50" name="مبلغ واریزی_x000A_ به مشترک (ریال)108"/>
    <tableColumn id="52" name="از تاریخ1410"/>
    <tableColumn id="53" name="تا تاریخ1511"/>
    <tableColumn id="54" name="قرائت _x000A_قبلی612"/>
    <tableColumn id="55" name="قرائت_x000A_ فعلی713"/>
    <tableColumn id="56" name="انرژی _x000A_تولیدی1814"/>
    <tableColumn id="57" name="تاریخ ارسال _x000A_صورتحساب_x000A_ به ساتبا915"/>
    <tableColumn id="58" name="مبلغ واریزی_x000A_ به مشترک (ریال)1016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Table354" displayName="Table354" ref="A1:BJ40" comment="" totalsRowShown="0">
  <autoFilter ref="A1:BJ40"/>
  <tableColumns count="62">
    <tableColumn id="1" name="ردیف"/>
    <tableColumn id="62" name="شماره تفاهم نامه"/>
    <tableColumn id="2" name="نام و _x000A_نام خانوادگی"/>
    <tableColumn id="60" name="جمع کل _x000A_انرژی_x000A_ماهیانه"/>
    <tableColumn id="3" name="قدرت _x000A_نیروگاه(kw)"/>
    <tableColumn id="5" name="شماره_x000A_ اشتراک(کنتور)"/>
    <tableColumn id="6" name="مدیریت _x000A_توزیع"/>
    <tableColumn id="7" name="تاریخ _x000A_نصب"/>
    <tableColumn id="8" name="شماره_x000A_ قرارداد"/>
    <tableColumn id="9" name="تاریخ مبادله_x000A_ قرارداد"/>
    <tableColumn id="10" name="نرخ خرید_x000A_ (ریال)"/>
    <tableColumn id="11" name="شماره بدنه _x000A_کنتور"/>
    <tableColumn id="12" name="از تاریخ1"/>
    <tableColumn id="13" name="تا تاریخ1"/>
    <tableColumn id="14" name="قرائت _x000A_قبلی"/>
    <tableColumn id="15" name="قرائت_x000A_ فعلی"/>
    <tableColumn id="16" name="انرژی _x000A_تولیدی1"/>
    <tableColumn id="17" name="تاریخ ارسال _x000A_صورتحساب_x000A_ به ساتبا"/>
    <tableColumn id="18" name="مبلغ واریزی_x000A_ به مشترک (ریال) علی الحساب"/>
    <tableColumn id="63" name="مبلغ واریزی_x000A_ به مشترک (ریال) علی الحساب2"/>
    <tableColumn id="61" name="مبلغ واریزی_x000A_ به مشترک (ریال) قطعی"/>
    <tableColumn id="20" name="از تاریخ"/>
    <tableColumn id="21" name="تا تاریخ"/>
    <tableColumn id="22" name="قرائت _x000A_قبلی2"/>
    <tableColumn id="23" name="قرائت_x000A_ فعلی2"/>
    <tableColumn id="24" name="انرژی _x000A_تولیدی16"/>
    <tableColumn id="25" name="تاریخ ارسال _x000A_صورتحساب_x000A_ به ساتبا7"/>
    <tableColumn id="26" name="مبلغ واریزی_x000A_ به مشترک (ریال)8"/>
    <tableColumn id="28" name="از تاریخ13"/>
    <tableColumn id="29" name="تا تاریخ14"/>
    <tableColumn id="30" name="قرائت _x000A_قبلی5"/>
    <tableColumn id="31" name="قرائت_x000A_ فعلی6"/>
    <tableColumn id="32" name="انرژی _x000A_تولیدی17"/>
    <tableColumn id="33" name="تاریخ ارسال _x000A_صورتحساب_x000A_ به ساتبا8"/>
    <tableColumn id="34" name="مبلغ واریزی_x000A_ به مشترک (ریال)9"/>
    <tableColumn id="36" name="از تاریخ14"/>
    <tableColumn id="37" name="تا تاریخ15"/>
    <tableColumn id="38" name="قرائت _x000A_قبلی6"/>
    <tableColumn id="39" name="قرائت_x000A_ فعلی7"/>
    <tableColumn id="40" name="انرژی _x000A_تولیدی18"/>
    <tableColumn id="64" name="تاریخ ارسال _x000A_صورتحساب_x000A_ به ساتبا82"/>
    <tableColumn id="42" name="مبلغ واریزی_x000A_ به مشترک (ریال)10"/>
    <tableColumn id="44" name="از تاریخ142"/>
    <tableColumn id="45" name="تا تاریخ153"/>
    <tableColumn id="46" name="قرائت _x000A_قبلی64"/>
    <tableColumn id="47" name="قرائت_x000A_ فعلی75"/>
    <tableColumn id="48" name="انرژی _x000A_تولیدی186"/>
    <tableColumn id="49" name="تاریخ ارسال _x000A_صورتحساب_x000A_ به ساتبا97"/>
    <tableColumn id="50" name="مبلغ واریزی_x000A_ به مشترک (ریال)108"/>
    <tableColumn id="52" name="از تاریخ1410"/>
    <tableColumn id="53" name="تا تاریخ1511"/>
    <tableColumn id="54" name="قرائت _x000A_قبلی612"/>
    <tableColumn id="55" name="قرائت_x000A_ فعلی713"/>
    <tableColumn id="56" name="انرژی _x000A_تولیدی1814"/>
    <tableColumn id="57" name="تاریخ ارسال _x000A_صورتحساب_x000A_ به ساتبا915"/>
    <tableColumn id="58" name="مبلغ واریزی_x000A_ به مشترک (ریال)1016"/>
    <tableColumn id="69" name="از تاریخ2"/>
    <tableColumn id="70" name="تا تاریخ3"/>
    <tableColumn id="71" name="قرائت _x000A_قبلی4"/>
    <tableColumn id="72" name="قرائت_x000A_ فعلی5"/>
    <tableColumn id="73" name="انرژی _x000A_تولیدی"/>
    <tableColumn id="75" name="مبلغ واریزی_x000A_ به مشترک (ریال)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4" name="Table3545" displayName="Table3545" ref="A1:BO96" comment="" totalsRowShown="0">
  <autoFilter ref="A1:BO96"/>
  <tableColumns count="67">
    <tableColumn id="1" name="ردیف"/>
    <tableColumn id="62" name="شماره تفاهم نامه"/>
    <tableColumn id="2" name="نام و _x000A_نام خانوادگی"/>
    <tableColumn id="3" name="قدرت _x000A_نیروگاه(kw)"/>
    <tableColumn id="5" name="ظرفیت کیلواوت"/>
    <tableColumn id="6" name="مدیریت _x000A_توزیع"/>
    <tableColumn id="7" name="تاریخ _x000A_نصب"/>
    <tableColumn id="8" name="شماره_x000A_ قرارداد"/>
    <tableColumn id="9" name="تاریخ مبادله_x000A_ قرارداد"/>
    <tableColumn id="10" name="نرخ خرید_x000A_ (ریال)"/>
    <tableColumn id="4" name="از تاریخ"/>
    <tableColumn id="11" name="تا تاریخ"/>
    <tableColumn id="12" name="قرائت _x000A_قبلی"/>
    <tableColumn id="13" name="قرائت_x000A_ فعلی"/>
    <tableColumn id="14" name="انرژی _x000A_تولیدی"/>
    <tableColumn id="16" name="مبلغ واریزی_x000A_ به مشترک (ریال)"/>
    <tableColumn id="18" name="از تاریخ2"/>
    <tableColumn id="19" name="تا تاریخ3"/>
    <tableColumn id="20" name="قرائت _x000A_قبلی4"/>
    <tableColumn id="21" name="قرائت_x000A_ فعلی5"/>
    <tableColumn id="22" name="انرژی _x000A_تولیدی6"/>
    <tableColumn id="24" name="مبلغ واریزی_x000A_ به مشترک (ریال)8"/>
    <tableColumn id="34" name="از تاریخ4"/>
    <tableColumn id="35" name="تا تاریخ5"/>
    <tableColumn id="36" name="قرائت _x000A_قبلی6"/>
    <tableColumn id="37" name="قرائت_x000A_ فعلی7"/>
    <tableColumn id="38" name="انرژی _x000A_تولیدی8"/>
    <tableColumn id="39" name="تاریخ ارسال _x000A_صورتحساب_x000A_ به ساتبا9"/>
    <tableColumn id="40" name="مبلغ واریزی_x000A_ به مشترک (ریال)10"/>
    <tableColumn id="42" name="از تاریخ5"/>
    <tableColumn id="43" name="تا تاریخ6"/>
    <tableColumn id="44" name="قرائت _x000A_قبلی7"/>
    <tableColumn id="45" name="قرائت_x000A_ فعلی8"/>
    <tableColumn id="46" name="انرژی _x000A_تولیدی9"/>
    <tableColumn id="47" name="تاریخ ارسال _x000A_صورتحساب_x000A_ به ساتبا10"/>
    <tableColumn id="48" name="مبلغ واریزی_x000A_ به مشترک (ریال)11"/>
    <tableColumn id="50" name="از تاریخ6"/>
    <tableColumn id="51" name="تا تاریخ7"/>
    <tableColumn id="61" name="قرائت _x000A_قبلی8"/>
    <tableColumn id="63" name="قرائت_x000A_ فعلی9"/>
    <tableColumn id="64" name="انرژی _x000A_تولیدی10"/>
    <tableColumn id="65" name="تاریخ ارسال _x000A_صورتحساب_x000A_ به ساتبا11"/>
    <tableColumn id="66" name="مبلغ واریزی_x000A_ به مشترک (ریال)12"/>
    <tableColumn id="15" name="دوره  1 سال99قرائت قبلی"/>
    <tableColumn id="17" name="دوره 1 سال99قرائت فعلی"/>
    <tableColumn id="23" name="انرژی دوره اول سال99"/>
    <tableColumn id="49" name="مبلغ واریزی_x000A_ به مشترک (ریال)دوره اول-99"/>
    <tableColumn id="41" name="دوره 2 سال99قرائت قبلی"/>
    <tableColumn id="33" name="دوره 2سال99قرائت فعلی"/>
    <tableColumn id="25" name="انرژی دوره دوم سال99"/>
    <tableColumn id="31" name="مبلغ واریزی_x000A_ به مشترک (ریال)دوره دوم-99"/>
    <tableColumn id="52" name="دوره 3سال99قرائت قبلی"/>
    <tableColumn id="53" name="دوره 3سال99قرائت فعلی"/>
    <tableColumn id="54" name="انرژی دوره سوم سال99"/>
    <tableColumn id="55" name="مبلغ واریزی_x000A_ به مشترک (ریال)دوره سوم-سال99"/>
    <tableColumn id="56" name="دوره 4سال99قرائت قبلی"/>
    <tableColumn id="57" name="دوره 4سال99قرائت فعلی"/>
    <tableColumn id="58" name="انرژی دوره چهارم سال99"/>
    <tableColumn id="59" name="مبلغ واریزی_x000A_ به مشترک (ریال)دوره چهارم(مهر و آبان)-سال99"/>
    <tableColumn id="60" name="دوره 4سال99قرائت قبلی2"/>
    <tableColumn id="67" name="دوره 5سال99قرائت فعلی"/>
    <tableColumn id="68" name="انرژی دوره پنجم سال99"/>
    <tableColumn id="69" name="مبلغ واریزی_x000A_ به مشترک (ریال)دوره پنجم(اذر و دی)-سال99"/>
    <tableColumn id="70" name="دوره 5سال99قرائت قبلی22"/>
    <tableColumn id="71" name="دوره 6سال99قرائت فعلی3"/>
    <tableColumn id="72" name="انرژی دوره ششم سال99"/>
    <tableColumn id="73" name="مبلغ واریزی_x000A_ به مشترک (ریال)دوره ششم(بهمن و اسفند)-سال99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F58"/>
  <sheetViews>
    <sheetView rightToLeft="1" zoomScale="90" zoomScaleNormal="90" zoomScalePageLayoutView="0" workbookViewId="0" topLeftCell="A1">
      <pane xSplit="4" ySplit="1" topLeftCell="AB2" activePane="bottomRight" state="frozen"/>
      <selection pane="topLeft" activeCell="Q83" sqref="Q83"/>
      <selection pane="topRight" activeCell="Q83" sqref="Q83"/>
      <selection pane="bottomLeft" activeCell="Q83" sqref="Q83"/>
      <selection pane="bottomRight" activeCell="E3" sqref="E3:AH3"/>
    </sheetView>
  </sheetViews>
  <sheetFormatPr defaultColWidth="9.00390625" defaultRowHeight="15"/>
  <cols>
    <col min="1" max="1" width="10.140625" style="1" bestFit="1" customWidth="1"/>
    <col min="2" max="2" width="16.7109375" style="1" bestFit="1" customWidth="1"/>
    <col min="3" max="3" width="14.421875" style="1" bestFit="1" customWidth="1"/>
    <col min="4" max="4" width="15.00390625" style="1" bestFit="1" customWidth="1"/>
    <col min="5" max="6" width="16.421875" style="1" bestFit="1" customWidth="1"/>
    <col min="7" max="7" width="11.7109375" style="1" bestFit="1" customWidth="1"/>
    <col min="8" max="8" width="10.57421875" style="1" bestFit="1" customWidth="1"/>
    <col min="9" max="9" width="14.28125" style="1" bestFit="1" customWidth="1"/>
    <col min="10" max="10" width="13.8515625" style="1" bestFit="1" customWidth="1"/>
    <col min="11" max="11" width="12.421875" style="1" bestFit="1" customWidth="1"/>
    <col min="12" max="12" width="13.7109375" style="1" bestFit="1" customWidth="1"/>
    <col min="13" max="13" width="12.7109375" style="1" bestFit="1" customWidth="1"/>
    <col min="14" max="14" width="12.57421875" style="1" bestFit="1" customWidth="1"/>
    <col min="15" max="15" width="10.8515625" style="1" bestFit="1" customWidth="1"/>
    <col min="16" max="16" width="10.28125" style="1" bestFit="1" customWidth="1"/>
    <col min="17" max="17" width="11.8515625" style="1" bestFit="1" customWidth="1"/>
    <col min="18" max="18" width="14.57421875" style="1" bestFit="1" customWidth="1"/>
    <col min="19" max="19" width="25.140625" style="1" bestFit="1" customWidth="1"/>
    <col min="20" max="20" width="11.7109375" style="1" bestFit="1" customWidth="1"/>
    <col min="21" max="21" width="11.421875" style="1" bestFit="1" customWidth="1"/>
    <col min="22" max="22" width="10.8515625" style="1" bestFit="1" customWidth="1"/>
    <col min="23" max="23" width="11.28125" style="1" bestFit="1" customWidth="1"/>
    <col min="24" max="24" width="13.00390625" style="1" bestFit="1" customWidth="1"/>
    <col min="25" max="25" width="14.57421875" style="1" bestFit="1" customWidth="1"/>
    <col min="26" max="26" width="18.421875" style="1" bestFit="1" customWidth="1"/>
    <col min="27" max="27" width="13.8515625" style="1" bestFit="1" customWidth="1"/>
    <col min="28" max="28" width="13.7109375" style="1" bestFit="1" customWidth="1"/>
    <col min="29" max="29" width="10.8515625" style="1" bestFit="1" customWidth="1"/>
    <col min="30" max="30" width="11.28125" style="1" bestFit="1" customWidth="1"/>
    <col min="31" max="31" width="13.00390625" style="1" bestFit="1" customWidth="1"/>
    <col min="32" max="32" width="14.57421875" style="1" bestFit="1" customWidth="1"/>
    <col min="33" max="33" width="18.421875" style="1" bestFit="1" customWidth="1"/>
    <col min="34" max="34" width="13.8515625" style="1" bestFit="1" customWidth="1"/>
    <col min="35" max="35" width="13.7109375" style="1" bestFit="1" customWidth="1"/>
    <col min="36" max="36" width="13.8515625" style="1" bestFit="1" customWidth="1"/>
    <col min="37" max="37" width="11.28125" style="1" bestFit="1" customWidth="1"/>
    <col min="38" max="38" width="13.00390625" style="1" bestFit="1" customWidth="1"/>
    <col min="39" max="39" width="14.57421875" style="1" bestFit="1" customWidth="1"/>
    <col min="40" max="40" width="19.57421875" style="1" bestFit="1" customWidth="1"/>
    <col min="41" max="41" width="15.00390625" style="1" bestFit="1" customWidth="1"/>
    <col min="42" max="42" width="14.7109375" style="1" bestFit="1" customWidth="1"/>
    <col min="43" max="43" width="11.421875" style="1" bestFit="1" customWidth="1"/>
    <col min="44" max="44" width="12.28125" style="1" bestFit="1" customWidth="1"/>
    <col min="45" max="45" width="14.00390625" style="1" bestFit="1" customWidth="1"/>
    <col min="46" max="46" width="14.57421875" style="1" bestFit="1" customWidth="1"/>
    <col min="47" max="47" width="20.8515625" style="1" bestFit="1" customWidth="1"/>
    <col min="48" max="48" width="16.00390625" style="1" bestFit="1" customWidth="1"/>
    <col min="49" max="49" width="15.8515625" style="1" bestFit="1" customWidth="1"/>
    <col min="50" max="50" width="12.57421875" style="1" bestFit="1" customWidth="1"/>
    <col min="51" max="51" width="13.421875" style="1" bestFit="1" customWidth="1"/>
    <col min="52" max="52" width="15.140625" style="1" bestFit="1" customWidth="1"/>
    <col min="53" max="53" width="15.28125" style="1" bestFit="1" customWidth="1"/>
    <col min="54" max="54" width="25.28125" style="1" bestFit="1" customWidth="1"/>
    <col min="55" max="55" width="26.421875" style="1" bestFit="1" customWidth="1"/>
    <col min="56" max="56" width="21.00390625" style="1" bestFit="1" customWidth="1"/>
    <col min="57" max="57" width="12.140625" style="1" customWidth="1"/>
    <col min="58" max="58" width="14.8515625" style="1" customWidth="1"/>
    <col min="59" max="16384" width="9.00390625" style="1" customWidth="1"/>
  </cols>
  <sheetData>
    <row r="1" spans="1:58" ht="90.75" customHeight="1">
      <c r="A1" s="1" t="s">
        <v>73</v>
      </c>
      <c r="B1" s="1" t="s">
        <v>74</v>
      </c>
      <c r="C1" s="2" t="s">
        <v>75</v>
      </c>
      <c r="D1" s="2" t="s">
        <v>76</v>
      </c>
      <c r="E1" s="1" t="s">
        <v>77</v>
      </c>
      <c r="F1" s="2" t="s">
        <v>78</v>
      </c>
      <c r="G1" s="2" t="s">
        <v>79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3" t="s">
        <v>85</v>
      </c>
      <c r="N1" s="3" t="s">
        <v>86</v>
      </c>
      <c r="O1" s="4" t="s">
        <v>87</v>
      </c>
      <c r="P1" s="4" t="s">
        <v>88</v>
      </c>
      <c r="Q1" s="36" t="s">
        <v>89</v>
      </c>
      <c r="R1" s="4" t="s">
        <v>90</v>
      </c>
      <c r="S1" s="3" t="s">
        <v>91</v>
      </c>
      <c r="T1" s="5" t="s">
        <v>92</v>
      </c>
      <c r="U1" s="5" t="s">
        <v>93</v>
      </c>
      <c r="V1" s="6" t="s">
        <v>94</v>
      </c>
      <c r="W1" s="6" t="s">
        <v>95</v>
      </c>
      <c r="X1" s="36" t="s">
        <v>96</v>
      </c>
      <c r="Y1" s="6" t="s">
        <v>97</v>
      </c>
      <c r="Z1" s="6" t="s">
        <v>98</v>
      </c>
      <c r="AA1" s="7" t="s">
        <v>99</v>
      </c>
      <c r="AB1" s="7" t="s">
        <v>100</v>
      </c>
      <c r="AC1" s="8" t="s">
        <v>101</v>
      </c>
      <c r="AD1" s="8" t="s">
        <v>102</v>
      </c>
      <c r="AE1" s="36" t="s">
        <v>103</v>
      </c>
      <c r="AF1" s="8" t="s">
        <v>104</v>
      </c>
      <c r="AG1" s="8" t="s">
        <v>105</v>
      </c>
      <c r="AH1" s="9" t="s">
        <v>106</v>
      </c>
      <c r="AI1" s="9" t="s">
        <v>107</v>
      </c>
      <c r="AJ1" s="10" t="s">
        <v>108</v>
      </c>
      <c r="AK1" s="10" t="s">
        <v>109</v>
      </c>
      <c r="AL1" s="38" t="s">
        <v>110</v>
      </c>
      <c r="AM1" s="10" t="s">
        <v>111</v>
      </c>
      <c r="AN1" s="10" t="s">
        <v>112</v>
      </c>
      <c r="AO1" s="11" t="s">
        <v>113</v>
      </c>
      <c r="AP1" s="11" t="s">
        <v>114</v>
      </c>
      <c r="AQ1" s="12" t="s">
        <v>115</v>
      </c>
      <c r="AR1" s="12" t="s">
        <v>116</v>
      </c>
      <c r="AS1" s="36" t="s">
        <v>117</v>
      </c>
      <c r="AT1" s="12" t="s">
        <v>118</v>
      </c>
      <c r="AU1" s="12" t="s">
        <v>119</v>
      </c>
      <c r="AV1" s="13" t="s">
        <v>120</v>
      </c>
      <c r="AW1" s="13" t="s">
        <v>121</v>
      </c>
      <c r="AX1" s="14" t="s">
        <v>122</v>
      </c>
      <c r="AY1" s="14" t="s">
        <v>123</v>
      </c>
      <c r="AZ1" s="40" t="s">
        <v>124</v>
      </c>
      <c r="BA1" s="14" t="s">
        <v>125</v>
      </c>
      <c r="BB1" s="14" t="s">
        <v>126</v>
      </c>
      <c r="BC1" s="14" t="s">
        <v>127</v>
      </c>
      <c r="BD1" s="14" t="s">
        <v>128</v>
      </c>
      <c r="BE1" s="86" t="s">
        <v>216</v>
      </c>
      <c r="BF1" s="86" t="s">
        <v>217</v>
      </c>
    </row>
    <row r="2" spans="1:58" ht="32.25" customHeight="1">
      <c r="A2" s="1">
        <v>1</v>
      </c>
      <c r="B2" s="1" t="s">
        <v>2</v>
      </c>
      <c r="C2" s="1" t="s">
        <v>0</v>
      </c>
      <c r="D2" s="1">
        <v>100</v>
      </c>
      <c r="E2" s="15" t="s">
        <v>129</v>
      </c>
      <c r="F2" s="15">
        <v>98867734</v>
      </c>
      <c r="G2" s="15" t="s">
        <v>130</v>
      </c>
      <c r="H2" s="15" t="s">
        <v>1</v>
      </c>
      <c r="I2" s="15" t="s">
        <v>4</v>
      </c>
      <c r="J2" s="15" t="s">
        <v>3</v>
      </c>
      <c r="K2" s="15">
        <v>8730</v>
      </c>
      <c r="M2" s="15" t="s">
        <v>1</v>
      </c>
      <c r="N2" s="15" t="s">
        <v>5</v>
      </c>
      <c r="O2" s="15">
        <v>0</v>
      </c>
      <c r="P2" s="15">
        <v>34175</v>
      </c>
      <c r="Q2" s="19">
        <f>سال94!$P2-سال94!$O2</f>
        <v>34175</v>
      </c>
      <c r="R2" s="15" t="s">
        <v>131</v>
      </c>
      <c r="S2" s="15">
        <v>335679844</v>
      </c>
      <c r="T2" s="15" t="s">
        <v>6</v>
      </c>
      <c r="U2" s="15" t="s">
        <v>7</v>
      </c>
      <c r="V2" s="15">
        <v>34175</v>
      </c>
      <c r="W2" s="15">
        <v>76697</v>
      </c>
      <c r="X2" s="15">
        <f>سال94!$W2-سال94!$V2</f>
        <v>42522</v>
      </c>
      <c r="Y2" s="16" t="s">
        <v>132</v>
      </c>
      <c r="Z2" s="16">
        <v>421182055</v>
      </c>
      <c r="AA2" s="15" t="s">
        <v>7</v>
      </c>
      <c r="AB2" s="15" t="s">
        <v>8</v>
      </c>
      <c r="AC2" s="15">
        <v>76697</v>
      </c>
      <c r="AD2" s="15">
        <v>108395</v>
      </c>
      <c r="AE2" s="19">
        <f>سال94!$AD2-سال94!$AC2</f>
        <v>31698</v>
      </c>
      <c r="AF2" s="15" t="s">
        <v>133</v>
      </c>
      <c r="AG2" s="16">
        <v>318512432</v>
      </c>
      <c r="AH2" s="15" t="s">
        <v>8</v>
      </c>
      <c r="AI2" s="15" t="s">
        <v>9</v>
      </c>
      <c r="AJ2" s="15" t="s">
        <v>10</v>
      </c>
      <c r="AK2" s="15">
        <v>28918</v>
      </c>
      <c r="AL2" s="15">
        <v>28918</v>
      </c>
      <c r="AM2" s="15" t="s">
        <v>134</v>
      </c>
      <c r="AN2" s="16">
        <v>295643084</v>
      </c>
      <c r="AO2" s="15" t="s">
        <v>9</v>
      </c>
      <c r="AP2" s="15" t="s">
        <v>11</v>
      </c>
      <c r="AQ2" s="15">
        <v>28918</v>
      </c>
      <c r="AR2" s="15">
        <v>53496</v>
      </c>
      <c r="AS2" s="15">
        <f>سال94!$AR2-سال94!$AQ2</f>
        <v>24578</v>
      </c>
      <c r="AT2" s="15" t="s">
        <v>135</v>
      </c>
      <c r="AU2" s="16">
        <v>257953997</v>
      </c>
      <c r="AV2" s="15" t="s">
        <v>11</v>
      </c>
      <c r="AW2" s="15" t="s">
        <v>12</v>
      </c>
      <c r="AX2" s="15">
        <v>53496</v>
      </c>
      <c r="AY2" s="15">
        <v>81792</v>
      </c>
      <c r="AZ2" s="15">
        <f>سال94!$AY2-سال94!$AX2</f>
        <v>28296</v>
      </c>
      <c r="BA2" s="15" t="s">
        <v>136</v>
      </c>
      <c r="BB2" s="16">
        <v>251033623</v>
      </c>
      <c r="BC2" s="16">
        <v>69011056</v>
      </c>
      <c r="BD2" s="16">
        <v>320044679</v>
      </c>
      <c r="BE2" s="87">
        <f>سال94!$AZ2+سال94!$AS2+سال94!$AL2+سال94!$AE2+سال94!$X2+سال94!$Q2</f>
        <v>190187</v>
      </c>
      <c r="BF2" s="88">
        <f>سال94!$BD2+سال94!$AU2+سال94!$AN2+سال94!$AG2+سال94!$Z2+سال94!$S2</f>
        <v>1949016091</v>
      </c>
    </row>
    <row r="3" spans="1:58" ht="32.25" customHeight="1">
      <c r="A3" s="1">
        <v>2</v>
      </c>
      <c r="B3" s="1" t="s">
        <v>13</v>
      </c>
      <c r="C3" s="1" t="s">
        <v>0</v>
      </c>
      <c r="D3" s="1">
        <v>20</v>
      </c>
      <c r="E3" s="15" t="s">
        <v>129</v>
      </c>
      <c r="F3" s="15">
        <v>98867734</v>
      </c>
      <c r="G3" s="15" t="s">
        <v>130</v>
      </c>
      <c r="H3" s="15" t="s">
        <v>8</v>
      </c>
      <c r="I3" s="15" t="s">
        <v>14</v>
      </c>
      <c r="J3" s="15" t="s">
        <v>15</v>
      </c>
      <c r="K3" s="15">
        <v>8000</v>
      </c>
      <c r="Q3" s="22">
        <f>سال94!$P3-سال94!$O3</f>
        <v>0</v>
      </c>
      <c r="X3" s="1">
        <v>0</v>
      </c>
      <c r="AE3" s="22">
        <f>سال94!$AD3-سال94!$AC3</f>
        <v>0</v>
      </c>
      <c r="AG3" s="17"/>
      <c r="AH3" s="15" t="s">
        <v>8</v>
      </c>
      <c r="AI3" s="15" t="s">
        <v>9</v>
      </c>
      <c r="AJ3" s="15">
        <v>0</v>
      </c>
      <c r="AK3" s="15">
        <v>4279</v>
      </c>
      <c r="AL3" s="15">
        <f>سال94!$AK3-سال94!$AJ3</f>
        <v>4279</v>
      </c>
      <c r="AM3" s="15" t="s">
        <v>134</v>
      </c>
      <c r="AN3" s="16">
        <v>37709289.9</v>
      </c>
      <c r="AO3" s="15" t="s">
        <v>9</v>
      </c>
      <c r="AP3" s="15" t="s">
        <v>11</v>
      </c>
      <c r="AQ3" s="15">
        <v>4279</v>
      </c>
      <c r="AR3" s="15">
        <v>8235</v>
      </c>
      <c r="AS3" s="15">
        <f>سال94!$AR3-سال94!$AQ3</f>
        <v>3956</v>
      </c>
      <c r="AT3" s="15" t="s">
        <v>135</v>
      </c>
      <c r="AU3" s="16">
        <v>35787659</v>
      </c>
      <c r="AV3" s="15" t="s">
        <v>11</v>
      </c>
      <c r="AW3" s="15" t="s">
        <v>12</v>
      </c>
      <c r="AX3" s="15">
        <v>8235</v>
      </c>
      <c r="AY3" s="15">
        <v>13459</v>
      </c>
      <c r="AZ3" s="15">
        <f>سال94!$AY3-سال94!$AX3</f>
        <v>5224</v>
      </c>
      <c r="BA3" s="15" t="s">
        <v>136</v>
      </c>
      <c r="BB3" s="16">
        <v>42532241</v>
      </c>
      <c r="BC3" s="16">
        <v>8396052</v>
      </c>
      <c r="BD3" s="16">
        <v>50928293</v>
      </c>
      <c r="BE3" s="87">
        <f>سال94!$AZ3+سال94!$AS3+سال94!$AL3</f>
        <v>13459</v>
      </c>
      <c r="BF3" s="88">
        <f>سال94!$BD3+سال94!$AU3+سال94!$AN3</f>
        <v>124425241.9</v>
      </c>
    </row>
    <row r="4" spans="17:56" ht="32.25" customHeight="1">
      <c r="Q4" s="22">
        <f>سال94!$P4-سال94!$O4</f>
        <v>0</v>
      </c>
      <c r="AE4" s="22">
        <f>سال94!$AD4-سال94!$AC4</f>
        <v>0</v>
      </c>
      <c r="AG4" s="17"/>
      <c r="AN4" s="17"/>
      <c r="AU4" s="17"/>
      <c r="BB4" s="17"/>
      <c r="BC4" s="17"/>
      <c r="BD4" s="17"/>
    </row>
    <row r="5" spans="17:56" ht="32.25" customHeight="1">
      <c r="Q5" s="22">
        <f>سال94!$P5-سال94!$O5</f>
        <v>0</v>
      </c>
      <c r="AE5" s="22">
        <f>سال94!$AD5-سال94!$AC5</f>
        <v>0</v>
      </c>
      <c r="AG5" s="17"/>
      <c r="AN5" s="17"/>
      <c r="AU5" s="17"/>
      <c r="BB5" s="17"/>
      <c r="BC5" s="17"/>
      <c r="BD5" s="17"/>
    </row>
    <row r="6" spans="17:56" ht="32.25" customHeight="1">
      <c r="Q6" s="22">
        <f>سال94!$P6-سال94!$O6</f>
        <v>0</v>
      </c>
      <c r="AE6" s="22">
        <f>سال94!$AD6-سال94!$AC6</f>
        <v>0</v>
      </c>
      <c r="AG6" s="17"/>
      <c r="AN6" s="17"/>
      <c r="AU6" s="17"/>
      <c r="BB6" s="17"/>
      <c r="BC6" s="17"/>
      <c r="BD6" s="17"/>
    </row>
    <row r="7" spans="17:56" ht="32.25" customHeight="1">
      <c r="Q7" s="22">
        <f>سال94!$P7-سال94!$O7</f>
        <v>0</v>
      </c>
      <c r="AE7" s="22">
        <f>سال94!$AD7-سال94!$AC7</f>
        <v>0</v>
      </c>
      <c r="AG7" s="17"/>
      <c r="AN7" s="17"/>
      <c r="AU7" s="17"/>
      <c r="BB7" s="17"/>
      <c r="BC7" s="17"/>
      <c r="BD7" s="17"/>
    </row>
    <row r="8" spans="17:56" ht="32.25" customHeight="1">
      <c r="Q8" s="22">
        <f>سال94!$P8-سال94!$O8</f>
        <v>0</v>
      </c>
      <c r="AE8" s="22">
        <f>سال94!$AD8-سال94!$AC8</f>
        <v>0</v>
      </c>
      <c r="AG8" s="17"/>
      <c r="AN8" s="17"/>
      <c r="AU8" s="17"/>
      <c r="BB8" s="17"/>
      <c r="BC8" s="17"/>
      <c r="BD8" s="17"/>
    </row>
    <row r="49" spans="1:52" ht="33.75" customHeight="1">
      <c r="A49" s="208" t="s">
        <v>171</v>
      </c>
      <c r="B49" s="209"/>
      <c r="C49" s="209"/>
      <c r="D49" s="17">
        <f>SUM(E49:BD49)</f>
        <v>203646</v>
      </c>
      <c r="Q49" s="35">
        <f>SUM(Q2:Q48)</f>
        <v>34175</v>
      </c>
      <c r="X49" s="35">
        <f>SUM(X2:X48)</f>
        <v>42522</v>
      </c>
      <c r="AE49" s="35">
        <f>SUM(AE2)</f>
        <v>31698</v>
      </c>
      <c r="AL49" s="37">
        <f>SUM(AL2:AL48)</f>
        <v>33197</v>
      </c>
      <c r="AS49" s="35">
        <f>SUM(AS2:AS48)</f>
        <v>28534</v>
      </c>
      <c r="AZ49" s="39">
        <f>SUM(AZ2:AZ48)</f>
        <v>33520</v>
      </c>
    </row>
    <row r="50" spans="1:56" ht="33.75" customHeight="1">
      <c r="A50" s="210" t="s">
        <v>176</v>
      </c>
      <c r="B50" s="211"/>
      <c r="C50" s="211"/>
      <c r="D50" s="17">
        <f>SUM(E50:BD50)</f>
        <v>2073441332.9</v>
      </c>
      <c r="S50" s="1">
        <f>SUM(S2:S48)</f>
        <v>335679844</v>
      </c>
      <c r="Z50" s="34">
        <f>SUM(Z2:Z48)</f>
        <v>421182055</v>
      </c>
      <c r="AG50" s="34">
        <f>SUM(AG2:AG48)</f>
        <v>318512432</v>
      </c>
      <c r="AN50" s="34">
        <f>SUM(AN2:AN48)</f>
        <v>333352373.9</v>
      </c>
      <c r="AU50" s="34">
        <f>SUM(AU2:AU48)</f>
        <v>293741656</v>
      </c>
      <c r="BD50" s="34">
        <f>SUM(BD2:BD48)</f>
        <v>370972972</v>
      </c>
    </row>
    <row r="51" spans="1:4" ht="33.75" customHeight="1">
      <c r="A51" s="212" t="s">
        <v>172</v>
      </c>
      <c r="B51" s="213"/>
      <c r="C51" s="213"/>
      <c r="D51" s="17">
        <f>SUM(E51:BD51)</f>
        <v>0</v>
      </c>
    </row>
    <row r="56" spans="1:5" ht="36.75" customHeight="1">
      <c r="A56" s="207" t="s">
        <v>174</v>
      </c>
      <c r="B56" s="207"/>
      <c r="C56" s="207"/>
      <c r="D56" s="207"/>
      <c r="E56" s="41">
        <f>D49+'سال 97'!E56</f>
        <v>335890</v>
      </c>
    </row>
    <row r="57" spans="1:5" ht="36.75" customHeight="1">
      <c r="A57" s="207" t="s">
        <v>175</v>
      </c>
      <c r="B57" s="207"/>
      <c r="C57" s="207"/>
      <c r="D57" s="207"/>
      <c r="E57" s="41">
        <f>D50+'سال 97'!E57</f>
        <v>3589709313.7292933</v>
      </c>
    </row>
    <row r="58" spans="1:5" ht="36.75" customHeight="1">
      <c r="A58" s="207" t="s">
        <v>177</v>
      </c>
      <c r="B58" s="207"/>
      <c r="C58" s="207"/>
      <c r="D58" s="207"/>
      <c r="E58" s="41">
        <f>D51+'سال 97'!E58</f>
        <v>0</v>
      </c>
    </row>
  </sheetData>
  <sheetProtection/>
  <mergeCells count="6">
    <mergeCell ref="A56:D56"/>
    <mergeCell ref="A57:D57"/>
    <mergeCell ref="A58:D58"/>
    <mergeCell ref="A49:C49"/>
    <mergeCell ref="A50:C50"/>
    <mergeCell ref="A51:C5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G65"/>
  <sheetViews>
    <sheetView rightToLeft="1" zoomScale="60" zoomScaleNormal="60" zoomScalePageLayoutView="0" workbookViewId="0" topLeftCell="A1">
      <pane xSplit="5" ySplit="1" topLeftCell="BG2" activePane="bottomRight" state="frozen"/>
      <selection pane="topLeft" activeCell="Q83" sqref="Q83"/>
      <selection pane="topRight" activeCell="Q83" sqref="Q83"/>
      <selection pane="bottomLeft" activeCell="Q83" sqref="Q83"/>
      <selection pane="bottomRight" activeCell="B12" sqref="B12"/>
    </sheetView>
  </sheetViews>
  <sheetFormatPr defaultColWidth="9.00390625" defaultRowHeight="15"/>
  <cols>
    <col min="1" max="1" width="36.28125" style="1" customWidth="1"/>
    <col min="2" max="2" width="15.421875" style="1" bestFit="1" customWidth="1"/>
    <col min="3" max="3" width="25.421875" style="1" bestFit="1" customWidth="1"/>
    <col min="4" max="4" width="13.140625" style="1" bestFit="1" customWidth="1"/>
    <col min="5" max="5" width="14.00390625" style="1" customWidth="1"/>
    <col min="6" max="6" width="14.57421875" style="1" customWidth="1"/>
    <col min="7" max="7" width="10.28125" style="1" customWidth="1"/>
    <col min="8" max="8" width="9.28125" style="1" customWidth="1"/>
    <col min="9" max="9" width="13.28125" style="1" customWidth="1"/>
    <col min="10" max="10" width="12.57421875" style="1" customWidth="1"/>
    <col min="11" max="11" width="11.00390625" style="1" customWidth="1"/>
    <col min="12" max="12" width="15.57421875" style="1" customWidth="1"/>
    <col min="13" max="13" width="11.421875" style="1" customWidth="1"/>
    <col min="14" max="14" width="11.140625" style="1" customWidth="1"/>
    <col min="15" max="15" width="9.421875" style="1" customWidth="1"/>
    <col min="16" max="16" width="9.140625" style="1" customWidth="1"/>
    <col min="17" max="17" width="10.57421875" style="1" customWidth="1"/>
    <col min="18" max="18" width="13.140625" style="1" customWidth="1"/>
    <col min="19" max="19" width="24.00390625" style="1" customWidth="1"/>
    <col min="20" max="20" width="25.00390625" style="1" customWidth="1"/>
    <col min="21" max="21" width="19.8515625" style="1" customWidth="1"/>
    <col min="22" max="22" width="10.421875" style="1" customWidth="1"/>
    <col min="23" max="23" width="10.140625" style="1" customWidth="1"/>
    <col min="24" max="24" width="9.421875" style="1" customWidth="1"/>
    <col min="25" max="25" width="9.8515625" style="1" customWidth="1"/>
    <col min="26" max="26" width="11.57421875" style="1" customWidth="1"/>
    <col min="27" max="27" width="13.140625" style="1" customWidth="1"/>
    <col min="28" max="28" width="16.7109375" style="1" customWidth="1"/>
    <col min="29" max="29" width="12.421875" style="1" customWidth="1"/>
    <col min="30" max="30" width="12.140625" style="1" customWidth="1"/>
    <col min="31" max="31" width="9.421875" style="1" customWidth="1"/>
    <col min="32" max="32" width="9.8515625" style="1" customWidth="1"/>
    <col min="33" max="33" width="11.57421875" style="1" customWidth="1"/>
    <col min="34" max="34" width="13.140625" style="1" customWidth="1"/>
    <col min="35" max="35" width="16.7109375" style="1" customWidth="1"/>
    <col min="36" max="36" width="12.421875" style="1" customWidth="1"/>
    <col min="37" max="37" width="12.140625" style="1" customWidth="1"/>
    <col min="38" max="38" width="9.421875" style="1" customWidth="1"/>
    <col min="39" max="39" width="9.8515625" style="1" customWidth="1"/>
    <col min="40" max="40" width="11.57421875" style="1" customWidth="1"/>
    <col min="41" max="41" width="13.140625" style="1" customWidth="1"/>
    <col min="42" max="42" width="17.7109375" style="1" customWidth="1"/>
    <col min="43" max="43" width="13.421875" style="1" customWidth="1"/>
    <col min="44" max="44" width="13.28125" style="1" customWidth="1"/>
    <col min="45" max="45" width="10.28125" style="1" customWidth="1"/>
    <col min="46" max="46" width="10.8515625" style="1" customWidth="1"/>
    <col min="47" max="47" width="12.57421875" style="1" customWidth="1"/>
    <col min="48" max="48" width="13.140625" style="1" customWidth="1"/>
    <col min="49" max="49" width="19.00390625" style="1" customWidth="1"/>
    <col min="50" max="50" width="14.421875" style="1" customWidth="1"/>
    <col min="51" max="51" width="14.28125" style="1" customWidth="1"/>
    <col min="52" max="52" width="11.28125" style="1" customWidth="1"/>
    <col min="53" max="53" width="11.8515625" style="1" customWidth="1"/>
    <col min="54" max="55" width="13.57421875" style="1" customWidth="1"/>
    <col min="56" max="56" width="20.00390625" style="1" customWidth="1"/>
    <col min="57" max="57" width="15.00390625" style="1" customWidth="1"/>
    <col min="58" max="58" width="18.140625" style="0" bestFit="1" customWidth="1"/>
    <col min="59" max="59" width="13.00390625" style="1" bestFit="1" customWidth="1"/>
    <col min="60" max="16384" width="9.00390625" style="1" customWidth="1"/>
  </cols>
  <sheetData>
    <row r="1" spans="1:59" ht="128.25" customHeight="1">
      <c r="A1" s="1" t="s">
        <v>73</v>
      </c>
      <c r="B1" s="1" t="s">
        <v>74</v>
      </c>
      <c r="C1" s="2" t="s">
        <v>75</v>
      </c>
      <c r="D1" s="72" t="s">
        <v>215</v>
      </c>
      <c r="E1" s="2" t="s">
        <v>76</v>
      </c>
      <c r="F1" s="2" t="s">
        <v>78</v>
      </c>
      <c r="G1" s="2" t="s">
        <v>79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3" t="s">
        <v>85</v>
      </c>
      <c r="N1" s="3" t="s">
        <v>86</v>
      </c>
      <c r="O1" s="4" t="s">
        <v>87</v>
      </c>
      <c r="P1" s="4" t="s">
        <v>88</v>
      </c>
      <c r="Q1" s="36" t="s">
        <v>89</v>
      </c>
      <c r="R1" s="4" t="s">
        <v>90</v>
      </c>
      <c r="S1" s="4" t="s">
        <v>137</v>
      </c>
      <c r="T1" s="4" t="s">
        <v>138</v>
      </c>
      <c r="U1" s="4" t="s">
        <v>139</v>
      </c>
      <c r="V1" s="5" t="s">
        <v>92</v>
      </c>
      <c r="W1" s="5" t="s">
        <v>93</v>
      </c>
      <c r="X1" s="6" t="s">
        <v>94</v>
      </c>
      <c r="Y1" s="6" t="s">
        <v>95</v>
      </c>
      <c r="Z1" s="36" t="s">
        <v>96</v>
      </c>
      <c r="AA1" s="6" t="s">
        <v>97</v>
      </c>
      <c r="AB1" s="4" t="s">
        <v>98</v>
      </c>
      <c r="AC1" s="7" t="s">
        <v>99</v>
      </c>
      <c r="AD1" s="7" t="s">
        <v>100</v>
      </c>
      <c r="AE1" s="8" t="s">
        <v>101</v>
      </c>
      <c r="AF1" s="8" t="s">
        <v>102</v>
      </c>
      <c r="AG1" s="36" t="s">
        <v>103</v>
      </c>
      <c r="AH1" s="8" t="s">
        <v>104</v>
      </c>
      <c r="AI1" s="4" t="s">
        <v>105</v>
      </c>
      <c r="AJ1" s="9" t="s">
        <v>106</v>
      </c>
      <c r="AK1" s="9" t="s">
        <v>107</v>
      </c>
      <c r="AL1" s="10" t="s">
        <v>108</v>
      </c>
      <c r="AM1" s="10" t="s">
        <v>109</v>
      </c>
      <c r="AN1" s="40" t="s">
        <v>110</v>
      </c>
      <c r="AO1" s="10" t="s">
        <v>111</v>
      </c>
      <c r="AP1" s="57" t="s">
        <v>112</v>
      </c>
      <c r="AQ1" s="11" t="s">
        <v>113</v>
      </c>
      <c r="AR1" s="11" t="s">
        <v>114</v>
      </c>
      <c r="AS1" s="12" t="s">
        <v>115</v>
      </c>
      <c r="AT1" s="12" t="s">
        <v>116</v>
      </c>
      <c r="AU1" s="36" t="s">
        <v>117</v>
      </c>
      <c r="AV1" s="12" t="s">
        <v>118</v>
      </c>
      <c r="AW1" s="4" t="s">
        <v>119</v>
      </c>
      <c r="AX1" s="13" t="s">
        <v>120</v>
      </c>
      <c r="AY1" s="13" t="s">
        <v>121</v>
      </c>
      <c r="AZ1" s="14" t="s">
        <v>122</v>
      </c>
      <c r="BA1" s="14" t="s">
        <v>123</v>
      </c>
      <c r="BB1" s="40" t="s">
        <v>124</v>
      </c>
      <c r="BC1" s="14" t="s">
        <v>125</v>
      </c>
      <c r="BD1" s="58" t="s">
        <v>140</v>
      </c>
      <c r="BE1" s="14" t="s">
        <v>77</v>
      </c>
      <c r="BF1" s="86" t="s">
        <v>217</v>
      </c>
      <c r="BG1" s="89" t="s">
        <v>218</v>
      </c>
    </row>
    <row r="2" spans="1:59" ht="33" customHeight="1">
      <c r="A2" s="15">
        <v>3</v>
      </c>
      <c r="B2" s="15" t="s">
        <v>2</v>
      </c>
      <c r="C2" s="15" t="s">
        <v>0</v>
      </c>
      <c r="D2" s="97">
        <f>'سال 97'!$BA2</f>
        <v>214036</v>
      </c>
      <c r="E2" s="15">
        <v>100</v>
      </c>
      <c r="F2" s="15">
        <v>98867734</v>
      </c>
      <c r="G2" s="15" t="s">
        <v>150</v>
      </c>
      <c r="H2" s="15" t="s">
        <v>1</v>
      </c>
      <c r="I2" s="15" t="s">
        <v>4</v>
      </c>
      <c r="J2" s="15" t="s">
        <v>3</v>
      </c>
      <c r="K2" s="15">
        <v>8730</v>
      </c>
      <c r="L2" s="18"/>
      <c r="M2" s="15"/>
      <c r="N2" s="15"/>
      <c r="O2" s="15"/>
      <c r="P2" s="15"/>
      <c r="Q2" s="19">
        <v>0</v>
      </c>
      <c r="R2" s="15"/>
      <c r="S2" s="16"/>
      <c r="T2" s="16"/>
      <c r="U2" s="16"/>
      <c r="V2" s="15" t="s">
        <v>12</v>
      </c>
      <c r="W2" s="15" t="s">
        <v>16</v>
      </c>
      <c r="X2" s="15">
        <v>81792</v>
      </c>
      <c r="Y2" s="15">
        <v>105763</v>
      </c>
      <c r="Z2" s="19">
        <f>'سال 97'!$Y2-'سال 97'!$X2</f>
        <v>23971</v>
      </c>
      <c r="AA2" s="15" t="s">
        <v>143</v>
      </c>
      <c r="AB2" s="16">
        <v>276882980.56</v>
      </c>
      <c r="AC2" s="15" t="s">
        <v>16</v>
      </c>
      <c r="AD2" s="15" t="s">
        <v>17</v>
      </c>
      <c r="AE2" s="15">
        <v>105763</v>
      </c>
      <c r="AF2" s="15">
        <v>141040</v>
      </c>
      <c r="AG2" s="19">
        <f>'سال 97'!$AF2-'سال 97'!$AE2</f>
        <v>35277</v>
      </c>
      <c r="AH2" s="15" t="s">
        <v>55</v>
      </c>
      <c r="AI2" s="16">
        <v>422094678</v>
      </c>
      <c r="AJ2" s="15" t="s">
        <v>17</v>
      </c>
      <c r="AK2" s="15" t="s">
        <v>18</v>
      </c>
      <c r="AL2" s="15">
        <v>141040</v>
      </c>
      <c r="AM2" s="15">
        <v>174916</v>
      </c>
      <c r="AN2" s="19">
        <f>'سال 97'!$AM2-'سال 97'!$AL2</f>
        <v>33876</v>
      </c>
      <c r="AO2" s="15" t="s">
        <v>18</v>
      </c>
      <c r="AP2" s="16">
        <v>416088664.59065866</v>
      </c>
      <c r="AQ2" s="15" t="s">
        <v>18</v>
      </c>
      <c r="AR2" s="15" t="s">
        <v>178</v>
      </c>
      <c r="AS2" s="15">
        <v>174916</v>
      </c>
      <c r="AT2" s="15">
        <v>195940</v>
      </c>
      <c r="AU2" s="15">
        <f>'سال 97'!$AT2-'سال 97'!$AS2</f>
        <v>21024</v>
      </c>
      <c r="AV2" s="15" t="s">
        <v>186</v>
      </c>
      <c r="AW2" s="65">
        <v>263109354</v>
      </c>
      <c r="AX2" s="15" t="s">
        <v>178</v>
      </c>
      <c r="AY2" s="15" t="s">
        <v>188</v>
      </c>
      <c r="AZ2" s="15">
        <v>195940</v>
      </c>
      <c r="BA2" s="1">
        <v>214036</v>
      </c>
      <c r="BB2" s="22">
        <f>'سال 97'!$BA2-'سال 97'!$AZ2</f>
        <v>18096</v>
      </c>
      <c r="BC2" s="1" t="s">
        <v>198</v>
      </c>
      <c r="BD2" s="16">
        <v>229233547.85952082</v>
      </c>
      <c r="BE2" s="20" t="s">
        <v>129</v>
      </c>
      <c r="BF2" s="85">
        <f>'سال 97'!$BD2+'سال 97'!$AW2+'سال 97'!$AP2+'سال 97'!$AI2+'سال 97'!$AB2+'سال 97'!$U2</f>
        <v>1607409225.0101795</v>
      </c>
      <c r="BG2" s="90">
        <v>262899684</v>
      </c>
    </row>
    <row r="3" spans="1:59" ht="33" customHeight="1">
      <c r="A3" s="15">
        <v>4</v>
      </c>
      <c r="B3" s="15" t="s">
        <v>13</v>
      </c>
      <c r="C3" s="15" t="s">
        <v>0</v>
      </c>
      <c r="D3" s="97">
        <f>'سال 97'!$BA3</f>
        <v>38490</v>
      </c>
      <c r="E3" s="15">
        <v>20</v>
      </c>
      <c r="F3" s="15">
        <v>98867734</v>
      </c>
      <c r="G3" s="15" t="s">
        <v>150</v>
      </c>
      <c r="H3" s="15" t="s">
        <v>8</v>
      </c>
      <c r="I3" s="15" t="s">
        <v>14</v>
      </c>
      <c r="J3" s="15" t="s">
        <v>15</v>
      </c>
      <c r="K3" s="15">
        <v>8000</v>
      </c>
      <c r="L3" s="18"/>
      <c r="M3" s="15"/>
      <c r="N3" s="15"/>
      <c r="O3" s="15"/>
      <c r="P3" s="15"/>
      <c r="Q3" s="19">
        <v>0</v>
      </c>
      <c r="R3" s="15"/>
      <c r="S3" s="16"/>
      <c r="T3" s="16"/>
      <c r="U3" s="16"/>
      <c r="V3" s="15" t="s">
        <v>12</v>
      </c>
      <c r="W3" s="15" t="s">
        <v>16</v>
      </c>
      <c r="X3" s="15">
        <v>13459</v>
      </c>
      <c r="Y3" s="15">
        <v>19271</v>
      </c>
      <c r="Z3" s="19">
        <f>'سال 97'!$Y3-'سال 97'!$X3</f>
        <v>5812</v>
      </c>
      <c r="AA3" s="15" t="s">
        <v>143</v>
      </c>
      <c r="AB3" s="16">
        <v>57861341.2</v>
      </c>
      <c r="AC3" s="15" t="s">
        <v>16</v>
      </c>
      <c r="AD3" s="15" t="s">
        <v>17</v>
      </c>
      <c r="AE3" s="15">
        <v>19271</v>
      </c>
      <c r="AF3" s="15">
        <v>26497</v>
      </c>
      <c r="AG3" s="19">
        <f>'سال 97'!$AF3-'سال 97'!$AE3</f>
        <v>7226</v>
      </c>
      <c r="AH3" s="15" t="s">
        <v>151</v>
      </c>
      <c r="AI3" s="16">
        <v>74514407</v>
      </c>
      <c r="AJ3" s="15" t="s">
        <v>17</v>
      </c>
      <c r="AK3" s="15" t="s">
        <v>18</v>
      </c>
      <c r="AL3" s="15">
        <v>26497</v>
      </c>
      <c r="AM3" s="15">
        <v>32564</v>
      </c>
      <c r="AN3" s="19">
        <f>'سال 97'!$AM3-'سال 97'!$AL3</f>
        <v>6067</v>
      </c>
      <c r="AO3" s="15" t="s">
        <v>18</v>
      </c>
      <c r="AP3" s="16">
        <v>64220121.67476735</v>
      </c>
      <c r="AQ3" s="15" t="s">
        <v>18</v>
      </c>
      <c r="AR3" s="15" t="s">
        <v>178</v>
      </c>
      <c r="AS3" s="15">
        <v>32564</v>
      </c>
      <c r="AT3" s="15">
        <v>35970</v>
      </c>
      <c r="AU3" s="15">
        <f>'سال 97'!$AT3-'سال 97'!$AS3</f>
        <v>3406</v>
      </c>
      <c r="AV3" s="15" t="s">
        <v>186</v>
      </c>
      <c r="AW3" s="65">
        <v>36732839</v>
      </c>
      <c r="AX3" s="15" t="s">
        <v>178</v>
      </c>
      <c r="AY3" s="15" t="s">
        <v>188</v>
      </c>
      <c r="AZ3" s="15">
        <v>35970</v>
      </c>
      <c r="BA3" s="1">
        <v>38490</v>
      </c>
      <c r="BB3" s="22">
        <f>'سال 97'!$BA3-'سال 97'!$AZ3</f>
        <v>2520</v>
      </c>
      <c r="BC3" s="1" t="s">
        <v>198</v>
      </c>
      <c r="BD3" s="16">
        <v>27509063.18273181</v>
      </c>
      <c r="BE3" s="20" t="s">
        <v>129</v>
      </c>
      <c r="BF3" s="85">
        <f>'سال 97'!$BD3+'سال 97'!$AW3+'سال 97'!$AP3+'سال 97'!$AI3+'سال 97'!$AB3+'سال 97'!$U3</f>
        <v>260837772.05749917</v>
      </c>
      <c r="BG3" s="90">
        <v>40108486</v>
      </c>
    </row>
    <row r="4" spans="1:59" ht="33" customHeight="1">
      <c r="A4" s="15">
        <v>1</v>
      </c>
      <c r="B4" s="15" t="s">
        <v>19</v>
      </c>
      <c r="C4" s="15" t="s">
        <v>141</v>
      </c>
      <c r="D4" s="97">
        <f>'سال 97'!$BA4</f>
        <v>7540</v>
      </c>
      <c r="E4" s="15">
        <v>5</v>
      </c>
      <c r="F4" s="15">
        <v>27133660</v>
      </c>
      <c r="G4" s="15" t="s">
        <v>142</v>
      </c>
      <c r="H4" s="15" t="s">
        <v>22</v>
      </c>
      <c r="I4" s="15" t="s">
        <v>20</v>
      </c>
      <c r="J4" s="15" t="s">
        <v>21</v>
      </c>
      <c r="K4" s="15">
        <v>8000</v>
      </c>
      <c r="L4" s="18">
        <v>12019610010445</v>
      </c>
      <c r="M4" s="15" t="s">
        <v>23</v>
      </c>
      <c r="N4" s="15" t="s">
        <v>12</v>
      </c>
      <c r="O4" s="15">
        <v>0</v>
      </c>
      <c r="P4" s="15">
        <v>902</v>
      </c>
      <c r="Q4" s="19">
        <f>'سال 97'!$P4-'سال 97'!$O4</f>
        <v>902</v>
      </c>
      <c r="R4" s="15" t="s">
        <v>136</v>
      </c>
      <c r="S4" s="16">
        <v>7343813</v>
      </c>
      <c r="T4" s="16">
        <v>855101</v>
      </c>
      <c r="U4" s="16">
        <v>8198914</v>
      </c>
      <c r="V4" s="15" t="s">
        <v>12</v>
      </c>
      <c r="W4" s="15" t="s">
        <v>16</v>
      </c>
      <c r="X4" s="15">
        <v>902</v>
      </c>
      <c r="Y4" s="15">
        <v>2225</v>
      </c>
      <c r="Z4" s="19">
        <f>'سال 97'!$Y4-'سال 97'!$X4</f>
        <v>1323</v>
      </c>
      <c r="AA4" s="15" t="s">
        <v>143</v>
      </c>
      <c r="AB4" s="16">
        <v>12280254.52</v>
      </c>
      <c r="AC4" s="15" t="s">
        <v>16</v>
      </c>
      <c r="AD4" s="15" t="s">
        <v>17</v>
      </c>
      <c r="AE4" s="15">
        <v>2225</v>
      </c>
      <c r="AF4" s="15">
        <v>3913</v>
      </c>
      <c r="AG4" s="19">
        <f>'سال 97'!$AF4-'سال 97'!$AE4</f>
        <v>1688</v>
      </c>
      <c r="AH4" s="15" t="s">
        <v>144</v>
      </c>
      <c r="AI4" s="16">
        <v>16224238</v>
      </c>
      <c r="AJ4" s="15" t="s">
        <v>17</v>
      </c>
      <c r="AK4" s="15" t="s">
        <v>18</v>
      </c>
      <c r="AL4" s="15">
        <v>3913</v>
      </c>
      <c r="AM4" s="15">
        <v>5574</v>
      </c>
      <c r="AN4" s="19">
        <f>'سال 97'!$AM4-'سال 97'!$AL4</f>
        <v>1661</v>
      </c>
      <c r="AO4" s="15" t="s">
        <v>18</v>
      </c>
      <c r="AP4" s="16">
        <v>16387224.635426411</v>
      </c>
      <c r="AQ4" s="15" t="s">
        <v>18</v>
      </c>
      <c r="AR4" s="15" t="s">
        <v>178</v>
      </c>
      <c r="AS4" s="15">
        <v>5574</v>
      </c>
      <c r="AT4" s="15">
        <v>6538</v>
      </c>
      <c r="AU4" s="15">
        <f>'سال 97'!$AT4-'سال 97'!$AS4</f>
        <v>964</v>
      </c>
      <c r="AV4" s="15" t="s">
        <v>186</v>
      </c>
      <c r="AW4" s="65">
        <v>9689868.96055457</v>
      </c>
      <c r="AX4" s="15" t="s">
        <v>178</v>
      </c>
      <c r="AY4" s="15" t="s">
        <v>188</v>
      </c>
      <c r="AZ4" s="15">
        <v>6538</v>
      </c>
      <c r="BA4" s="1">
        <v>7540</v>
      </c>
      <c r="BB4" s="22">
        <f>'سال 97'!$BA4-'سال 97'!$AZ4</f>
        <v>1002</v>
      </c>
      <c r="BC4" s="1" t="s">
        <v>198</v>
      </c>
      <c r="BD4" s="16">
        <v>10194575.016936868</v>
      </c>
      <c r="BE4" s="20" t="s">
        <v>145</v>
      </c>
      <c r="BF4" s="85">
        <f>'سال 97'!$BD4+'سال 97'!$AW4+'سال 97'!$AP4+'سال 97'!$AI4+'سال 97'!$AB4+'سال 97'!$U4</f>
        <v>72975075.13291785</v>
      </c>
      <c r="BG4" s="90">
        <v>10754667</v>
      </c>
    </row>
    <row r="5" spans="1:59" ht="33" customHeight="1">
      <c r="A5" s="15">
        <v>2</v>
      </c>
      <c r="B5" s="15" t="s">
        <v>19</v>
      </c>
      <c r="C5" s="15" t="s">
        <v>146</v>
      </c>
      <c r="D5" s="97">
        <f>'سال 97'!$BA5</f>
        <v>9136</v>
      </c>
      <c r="E5" s="15">
        <v>5</v>
      </c>
      <c r="F5" s="15">
        <v>37442470</v>
      </c>
      <c r="G5" s="15" t="s">
        <v>147</v>
      </c>
      <c r="H5" s="15" t="s">
        <v>23</v>
      </c>
      <c r="I5" s="15" t="s">
        <v>20</v>
      </c>
      <c r="J5" s="15" t="s">
        <v>21</v>
      </c>
      <c r="K5" s="15">
        <v>8000</v>
      </c>
      <c r="L5" s="18">
        <v>12019610010444</v>
      </c>
      <c r="M5" s="15" t="s">
        <v>23</v>
      </c>
      <c r="N5" s="15" t="s">
        <v>12</v>
      </c>
      <c r="O5" s="15">
        <v>0</v>
      </c>
      <c r="P5" s="15">
        <v>2304</v>
      </c>
      <c r="Q5" s="19">
        <f>'سال 97'!$P5-'سال 97'!$O5</f>
        <v>2304</v>
      </c>
      <c r="R5" s="15" t="s">
        <v>136</v>
      </c>
      <c r="S5" s="16">
        <v>18758476</v>
      </c>
      <c r="T5" s="16">
        <v>2184205</v>
      </c>
      <c r="U5" s="16">
        <v>20942681</v>
      </c>
      <c r="V5" s="15" t="s">
        <v>12</v>
      </c>
      <c r="W5" s="15" t="s">
        <v>16</v>
      </c>
      <c r="X5" s="15">
        <v>2304</v>
      </c>
      <c r="Y5" s="15">
        <v>3540</v>
      </c>
      <c r="Z5" s="19">
        <f>'سال 97'!$Y5-'سال 97'!$X5</f>
        <v>1236</v>
      </c>
      <c r="AA5" s="15" t="s">
        <v>143</v>
      </c>
      <c r="AB5" s="16">
        <v>11472709.43</v>
      </c>
      <c r="AC5" s="15" t="s">
        <v>16</v>
      </c>
      <c r="AD5" s="15" t="s">
        <v>17</v>
      </c>
      <c r="AE5" s="15">
        <v>3540</v>
      </c>
      <c r="AF5" s="15">
        <v>5221</v>
      </c>
      <c r="AG5" s="19">
        <f>'سال 97'!$AF5-'سال 97'!$AE5</f>
        <v>1681</v>
      </c>
      <c r="AH5" s="15" t="s">
        <v>148</v>
      </c>
      <c r="AI5" s="16">
        <v>16156957</v>
      </c>
      <c r="AJ5" s="15" t="s">
        <v>17</v>
      </c>
      <c r="AK5" s="15" t="s">
        <v>18</v>
      </c>
      <c r="AL5" s="15">
        <v>5221</v>
      </c>
      <c r="AM5" s="15">
        <v>6851</v>
      </c>
      <c r="AN5" s="19">
        <f>'سال 97'!$AM5-'سال 97'!$AL5</f>
        <v>1630</v>
      </c>
      <c r="AO5" s="15" t="s">
        <v>18</v>
      </c>
      <c r="AP5" s="16">
        <v>16081382.39358522</v>
      </c>
      <c r="AQ5" s="15" t="s">
        <v>18</v>
      </c>
      <c r="AR5" s="15" t="s">
        <v>178</v>
      </c>
      <c r="AS5" s="15">
        <v>6851</v>
      </c>
      <c r="AT5" s="15">
        <v>7927</v>
      </c>
      <c r="AU5" s="15">
        <f>'سال 97'!$AT5-'سال 97'!$AS5</f>
        <v>1076</v>
      </c>
      <c r="AV5" s="15" t="s">
        <v>186</v>
      </c>
      <c r="AW5" s="65">
        <v>10815662.864685392</v>
      </c>
      <c r="AX5" s="15" t="s">
        <v>178</v>
      </c>
      <c r="AY5" s="15" t="s">
        <v>188</v>
      </c>
      <c r="AZ5" s="15">
        <v>7927</v>
      </c>
      <c r="BA5" s="1">
        <v>9136</v>
      </c>
      <c r="BB5" s="22">
        <f>'سال 97'!$BA5-'سال 97'!$AZ5</f>
        <v>1209</v>
      </c>
      <c r="BC5" s="1" t="s">
        <v>198</v>
      </c>
      <c r="BD5" s="16">
        <v>12300639.915645383</v>
      </c>
      <c r="BE5" s="21" t="s">
        <v>149</v>
      </c>
      <c r="BF5" s="85">
        <f>'سال 97'!$BD5+'سال 97'!$AW5+'سال 97'!$AP5+'سال 97'!$AI5+'سال 97'!$AB5+'سال 97'!$U5</f>
        <v>87770032.60391599</v>
      </c>
      <c r="BG5" s="90">
        <v>11974017</v>
      </c>
    </row>
    <row r="6" spans="1:59" ht="32.25" customHeight="1">
      <c r="A6" s="15">
        <v>5</v>
      </c>
      <c r="B6" s="15" t="s">
        <v>19</v>
      </c>
      <c r="C6" s="15" t="s">
        <v>24</v>
      </c>
      <c r="D6" s="97">
        <f>'سال 97'!$BA6</f>
        <v>24686</v>
      </c>
      <c r="E6" s="15">
        <v>20</v>
      </c>
      <c r="F6" s="15">
        <v>99393320</v>
      </c>
      <c r="G6" s="15" t="s">
        <v>152</v>
      </c>
      <c r="H6" s="15" t="s">
        <v>26</v>
      </c>
      <c r="I6" s="15" t="s">
        <v>27</v>
      </c>
      <c r="J6" s="15" t="s">
        <v>25</v>
      </c>
      <c r="K6" s="15">
        <v>8000</v>
      </c>
      <c r="Q6" s="19">
        <v>0</v>
      </c>
      <c r="V6" s="15" t="s">
        <v>12</v>
      </c>
      <c r="W6" s="15" t="s">
        <v>16</v>
      </c>
      <c r="X6" s="15">
        <v>0</v>
      </c>
      <c r="Y6" s="15">
        <v>4374</v>
      </c>
      <c r="Z6" s="19">
        <f>'سال 97'!$Y6-'سال 97'!$X6</f>
        <v>4374</v>
      </c>
      <c r="AA6" s="15" t="s">
        <v>143</v>
      </c>
      <c r="AB6" s="16">
        <v>38548487.39</v>
      </c>
      <c r="AC6" s="15" t="s">
        <v>16</v>
      </c>
      <c r="AD6" s="15" t="s">
        <v>17</v>
      </c>
      <c r="AE6" s="15">
        <v>4374</v>
      </c>
      <c r="AF6" s="15">
        <v>10863</v>
      </c>
      <c r="AG6" s="19">
        <f>'سال 97'!$AF6-'سال 97'!$AE6</f>
        <v>6489</v>
      </c>
      <c r="AH6" s="15" t="s">
        <v>153</v>
      </c>
      <c r="AI6" s="16">
        <v>59215976</v>
      </c>
      <c r="AJ6" s="15" t="s">
        <v>17</v>
      </c>
      <c r="AK6" s="15" t="s">
        <v>18</v>
      </c>
      <c r="AL6" s="15">
        <v>10863</v>
      </c>
      <c r="AM6" s="15">
        <v>17683</v>
      </c>
      <c r="AN6" s="19">
        <f>'سال 97'!$AM6-'سال 97'!$AL6</f>
        <v>6820</v>
      </c>
      <c r="AO6" s="15" t="s">
        <v>18</v>
      </c>
      <c r="AP6" s="16">
        <v>73249258.17526956</v>
      </c>
      <c r="AQ6" s="15" t="s">
        <v>18</v>
      </c>
      <c r="AR6" s="15" t="s">
        <v>178</v>
      </c>
      <c r="AS6" s="15">
        <v>17683</v>
      </c>
      <c r="AT6" s="15">
        <v>21516</v>
      </c>
      <c r="AU6" s="15">
        <f>'سال 97'!$AT6-'سال 97'!$AS6</f>
        <v>3833</v>
      </c>
      <c r="AV6" s="15" t="s">
        <v>186</v>
      </c>
      <c r="AW6" s="65">
        <v>36579217.728486724</v>
      </c>
      <c r="AX6" s="15" t="s">
        <v>178</v>
      </c>
      <c r="AY6" s="15" t="s">
        <v>188</v>
      </c>
      <c r="AZ6" s="15">
        <v>21516</v>
      </c>
      <c r="BA6" s="1">
        <v>24686</v>
      </c>
      <c r="BB6" s="22">
        <f>'سال 97'!$BA6-'سال 97'!$AZ6</f>
        <v>3170</v>
      </c>
      <c r="BC6" s="1" t="s">
        <v>198</v>
      </c>
      <c r="BD6" s="16">
        <v>30620450.05423644</v>
      </c>
      <c r="BE6" s="23" t="s">
        <v>154</v>
      </c>
      <c r="BF6" s="85">
        <f>'سال 97'!$BD6+'سال 97'!$AW6+'سال 97'!$AP6+'سال 97'!$AI6+'سال 97'!$AB6+'سال 97'!$U6</f>
        <v>238213389.34799272</v>
      </c>
      <c r="BG6" s="90">
        <v>35678181</v>
      </c>
    </row>
    <row r="7" spans="1:59" ht="32.25" customHeight="1">
      <c r="A7" s="15">
        <v>6</v>
      </c>
      <c r="B7" s="15" t="s">
        <v>19</v>
      </c>
      <c r="C7" s="15" t="s">
        <v>28</v>
      </c>
      <c r="D7" s="97">
        <f>'سال 97'!$BA7</f>
        <v>26055</v>
      </c>
      <c r="E7" s="15">
        <v>20</v>
      </c>
      <c r="F7" s="15">
        <v>99480264</v>
      </c>
      <c r="G7" s="15" t="s">
        <v>150</v>
      </c>
      <c r="H7" s="15" t="s">
        <v>30</v>
      </c>
      <c r="I7" s="15" t="s">
        <v>29</v>
      </c>
      <c r="J7" s="15" t="s">
        <v>25</v>
      </c>
      <c r="K7" s="15">
        <v>8000</v>
      </c>
      <c r="Q7" s="19">
        <v>0</v>
      </c>
      <c r="V7" s="15" t="s">
        <v>12</v>
      </c>
      <c r="W7" s="15" t="s">
        <v>16</v>
      </c>
      <c r="X7" s="15">
        <v>0</v>
      </c>
      <c r="Y7" s="15">
        <v>4129</v>
      </c>
      <c r="Z7" s="19">
        <f>'سال 97'!$Y7-'سال 97'!$X7</f>
        <v>4129</v>
      </c>
      <c r="AA7" s="15" t="s">
        <v>143</v>
      </c>
      <c r="AB7" s="16">
        <v>36389278.56</v>
      </c>
      <c r="AC7" s="15" t="s">
        <v>16</v>
      </c>
      <c r="AD7" s="15" t="s">
        <v>17</v>
      </c>
      <c r="AE7" s="15">
        <v>4129</v>
      </c>
      <c r="AF7" s="15">
        <v>11088</v>
      </c>
      <c r="AG7" s="19">
        <f>'سال 97'!$AF7-'سال 97'!$AE7</f>
        <v>6959</v>
      </c>
      <c r="AH7" s="15" t="s">
        <v>155</v>
      </c>
      <c r="AI7" s="16">
        <v>63505005</v>
      </c>
      <c r="AJ7" s="15" t="s">
        <v>17</v>
      </c>
      <c r="AK7" s="15" t="s">
        <v>18</v>
      </c>
      <c r="AL7" s="15">
        <v>11088</v>
      </c>
      <c r="AM7" s="15">
        <v>17651</v>
      </c>
      <c r="AN7" s="19">
        <f>'سال 97'!$AM7-'سال 97'!$AL7</f>
        <v>6563</v>
      </c>
      <c r="AO7" s="15" t="s">
        <v>18</v>
      </c>
      <c r="AP7" s="16">
        <v>61475048.772927634</v>
      </c>
      <c r="AQ7" s="15" t="s">
        <v>18</v>
      </c>
      <c r="AR7" s="15" t="s">
        <v>178</v>
      </c>
      <c r="AS7" s="15">
        <v>17651</v>
      </c>
      <c r="AT7" s="15">
        <v>21805</v>
      </c>
      <c r="AU7" s="15">
        <f>'سال 97'!$AT7-'سال 97'!$AS7</f>
        <v>4154</v>
      </c>
      <c r="AV7" s="15" t="s">
        <v>186</v>
      </c>
      <c r="AW7" s="65">
        <v>39642595.99377351</v>
      </c>
      <c r="AX7" s="15" t="s">
        <v>178</v>
      </c>
      <c r="AY7" s="15" t="s">
        <v>188</v>
      </c>
      <c r="AZ7" s="15">
        <v>21805</v>
      </c>
      <c r="BA7" s="1">
        <v>26055</v>
      </c>
      <c r="BB7" s="22">
        <f>'سال 97'!$BA7-'سال 97'!$AZ7</f>
        <v>4250</v>
      </c>
      <c r="BC7" s="1" t="s">
        <v>198</v>
      </c>
      <c r="BD7" s="16">
        <v>41052653.85820343</v>
      </c>
      <c r="BE7" s="21" t="s">
        <v>156</v>
      </c>
      <c r="BF7" s="85">
        <f>'سال 97'!$BD7+'سال 97'!$AW7+'سال 97'!$AP7+'سال 97'!$AI7+'سال 97'!$AB7+'سال 97'!$U7</f>
        <v>242064582.18490458</v>
      </c>
      <c r="BG7" s="90">
        <v>41636738</v>
      </c>
    </row>
    <row r="8" spans="1:59" ht="32.25" customHeight="1">
      <c r="A8" s="15">
        <v>7</v>
      </c>
      <c r="B8" s="15" t="s">
        <v>19</v>
      </c>
      <c r="C8" s="15" t="s">
        <v>31</v>
      </c>
      <c r="D8" s="97">
        <f>'سال 97'!$BA8</f>
        <v>5824</v>
      </c>
      <c r="E8" s="15">
        <v>5</v>
      </c>
      <c r="F8" s="15">
        <v>42195680</v>
      </c>
      <c r="G8" s="15" t="s">
        <v>150</v>
      </c>
      <c r="H8" s="15" t="s">
        <v>32</v>
      </c>
      <c r="I8" s="15" t="s">
        <v>33</v>
      </c>
      <c r="J8" s="15" t="s">
        <v>25</v>
      </c>
      <c r="K8" s="15">
        <v>8000</v>
      </c>
      <c r="Q8" s="19">
        <v>0</v>
      </c>
      <c r="V8" s="15" t="s">
        <v>12</v>
      </c>
      <c r="W8" s="15" t="s">
        <v>16</v>
      </c>
      <c r="X8" s="15">
        <v>0</v>
      </c>
      <c r="Y8" s="15">
        <v>898</v>
      </c>
      <c r="Z8" s="19">
        <f>'سال 97'!$Y8-'سال 97'!$X8</f>
        <v>898</v>
      </c>
      <c r="AA8" s="15" t="s">
        <v>143</v>
      </c>
      <c r="AB8" s="16">
        <v>7914161.33</v>
      </c>
      <c r="AC8" s="15" t="s">
        <v>16</v>
      </c>
      <c r="AD8" s="15" t="s">
        <v>17</v>
      </c>
      <c r="AE8" s="15">
        <v>898</v>
      </c>
      <c r="AF8" s="15">
        <v>2394</v>
      </c>
      <c r="AG8" s="19">
        <f>'سال 97'!$AF8-'سال 97'!$AE8</f>
        <v>1496</v>
      </c>
      <c r="AH8" s="15" t="s">
        <v>157</v>
      </c>
      <c r="AI8" s="16">
        <v>13651888</v>
      </c>
      <c r="AJ8" s="15" t="s">
        <v>17</v>
      </c>
      <c r="AK8" s="15" t="s">
        <v>18</v>
      </c>
      <c r="AL8" s="15">
        <v>2394</v>
      </c>
      <c r="AM8" s="15">
        <v>4043</v>
      </c>
      <c r="AN8" s="19">
        <f>'سال 97'!$AM8-'سال 97'!$AL8</f>
        <v>1649</v>
      </c>
      <c r="AO8" s="15" t="s">
        <v>18</v>
      </c>
      <c r="AP8" s="16">
        <v>15446039.223915536</v>
      </c>
      <c r="AQ8" s="15" t="s">
        <v>18</v>
      </c>
      <c r="AR8" s="15" t="s">
        <v>178</v>
      </c>
      <c r="AS8" s="15">
        <v>4043</v>
      </c>
      <c r="AT8" s="15">
        <v>4943</v>
      </c>
      <c r="AU8" s="15">
        <f>'سال 97'!$AT8-'سال 97'!$AS8</f>
        <v>900</v>
      </c>
      <c r="AV8" s="15" t="s">
        <v>186</v>
      </c>
      <c r="AW8" s="65">
        <v>8588911.024168551</v>
      </c>
      <c r="AX8" s="15" t="s">
        <v>178</v>
      </c>
      <c r="AY8" s="15" t="s">
        <v>188</v>
      </c>
      <c r="AZ8" s="15">
        <v>4943</v>
      </c>
      <c r="BA8" s="1">
        <v>5824</v>
      </c>
      <c r="BB8" s="22">
        <f>'سال 97'!$BA8-'سال 97'!$AZ8</f>
        <v>881</v>
      </c>
      <c r="BC8" s="1" t="s">
        <v>198</v>
      </c>
      <c r="BD8" s="16">
        <v>8509973.658606406</v>
      </c>
      <c r="BE8" s="23" t="s">
        <v>158</v>
      </c>
      <c r="BF8" s="85">
        <f>'سال 97'!$BD8+'سال 97'!$AW8+'سال 97'!$AP8+'سال 97'!$AI8+'سال 97'!$AB8+'سال 97'!$U8</f>
        <v>54110973.23669049</v>
      </c>
      <c r="BG8" s="90">
        <v>11494406</v>
      </c>
    </row>
    <row r="9" spans="1:59" ht="32.25" customHeight="1">
      <c r="A9" s="15">
        <v>8</v>
      </c>
      <c r="B9" s="15" t="s">
        <v>19</v>
      </c>
      <c r="C9" s="15" t="s">
        <v>34</v>
      </c>
      <c r="D9" s="97">
        <f>'سال 97'!$BA9</f>
        <v>11970</v>
      </c>
      <c r="E9" s="15">
        <v>20</v>
      </c>
      <c r="F9" s="15">
        <v>31998367</v>
      </c>
      <c r="G9" s="15" t="s">
        <v>159</v>
      </c>
      <c r="H9" s="15" t="s">
        <v>35</v>
      </c>
      <c r="I9" s="15" t="s">
        <v>36</v>
      </c>
      <c r="J9" s="15" t="s">
        <v>25</v>
      </c>
      <c r="K9" s="15">
        <v>8000</v>
      </c>
      <c r="Q9" s="19">
        <v>0</v>
      </c>
      <c r="V9" s="15" t="s">
        <v>12</v>
      </c>
      <c r="W9" s="15" t="s">
        <v>16</v>
      </c>
      <c r="X9" s="15">
        <v>0</v>
      </c>
      <c r="Y9" s="15">
        <v>1663</v>
      </c>
      <c r="Z9" s="19">
        <f>'سال 97'!$Y9-'سال 97'!$X9</f>
        <v>1663</v>
      </c>
      <c r="AA9" s="15" t="s">
        <v>143</v>
      </c>
      <c r="AB9" s="16">
        <v>14656180.73</v>
      </c>
      <c r="AC9" s="15" t="s">
        <v>16</v>
      </c>
      <c r="AD9" s="15" t="s">
        <v>17</v>
      </c>
      <c r="AE9" s="15">
        <v>1663</v>
      </c>
      <c r="AF9" s="15">
        <v>4898</v>
      </c>
      <c r="AG9" s="19">
        <f>'سال 97'!$AF9-'سال 97'!$AE9</f>
        <v>3235</v>
      </c>
      <c r="AH9" s="15" t="s">
        <v>160</v>
      </c>
      <c r="AI9" s="16">
        <v>29521295</v>
      </c>
      <c r="AJ9" s="15" t="s">
        <v>17</v>
      </c>
      <c r="AK9" s="15" t="s">
        <v>18</v>
      </c>
      <c r="AL9" s="15">
        <v>4898</v>
      </c>
      <c r="AM9" s="15">
        <v>8015</v>
      </c>
      <c r="AN9" s="19">
        <f>'سال 97'!$AM9-'سال 97'!$AL9</f>
        <v>3117</v>
      </c>
      <c r="AO9" s="15" t="s">
        <v>18</v>
      </c>
      <c r="AP9" s="16">
        <v>29196667.229196317</v>
      </c>
      <c r="AQ9" s="15" t="s">
        <v>18</v>
      </c>
      <c r="AR9" s="15" t="s">
        <v>178</v>
      </c>
      <c r="AS9" s="15">
        <v>8015</v>
      </c>
      <c r="AT9" s="15">
        <v>9940</v>
      </c>
      <c r="AU9" s="15">
        <f>'سال 97'!$AT9-'سال 97'!$AS9</f>
        <v>1925</v>
      </c>
      <c r="AV9" s="15" t="s">
        <v>186</v>
      </c>
      <c r="AW9" s="65">
        <v>18370726.3572494</v>
      </c>
      <c r="AX9" s="15" t="s">
        <v>178</v>
      </c>
      <c r="AY9" s="15" t="s">
        <v>188</v>
      </c>
      <c r="AZ9" s="15">
        <v>9940</v>
      </c>
      <c r="BA9" s="1">
        <v>11970</v>
      </c>
      <c r="BB9" s="22">
        <f>'سال 97'!$BA9-'سال 97'!$AZ9</f>
        <v>2030</v>
      </c>
      <c r="BC9" s="1" t="s">
        <v>198</v>
      </c>
      <c r="BD9" s="16">
        <v>19608679.37227129</v>
      </c>
      <c r="BE9" s="21" t="s">
        <v>161</v>
      </c>
      <c r="BF9" s="85">
        <f>'سال 97'!$BD9+'سال 97'!$AW9+'سال 97'!$AP9+'سال 97'!$AI9+'سال 97'!$AB9+'سال 97'!$U9</f>
        <v>111353548.68871702</v>
      </c>
      <c r="BG9" s="90">
        <v>22175912</v>
      </c>
    </row>
    <row r="10" spans="1:59" ht="32.25" customHeight="1">
      <c r="A10" s="15">
        <v>9</v>
      </c>
      <c r="B10" s="15" t="s">
        <v>19</v>
      </c>
      <c r="C10" s="15" t="s">
        <v>37</v>
      </c>
      <c r="D10" s="97">
        <f>'سال 97'!$BA10</f>
        <v>6115</v>
      </c>
      <c r="E10" s="15">
        <v>5</v>
      </c>
      <c r="F10" s="15">
        <v>29605080</v>
      </c>
      <c r="G10" s="15" t="s">
        <v>150</v>
      </c>
      <c r="H10" s="15" t="s">
        <v>38</v>
      </c>
      <c r="I10" s="15" t="s">
        <v>39</v>
      </c>
      <c r="J10" s="15" t="s">
        <v>40</v>
      </c>
      <c r="K10" s="15">
        <v>8000</v>
      </c>
      <c r="Q10" s="19">
        <v>0</v>
      </c>
      <c r="V10" s="15" t="s">
        <v>12</v>
      </c>
      <c r="W10" s="15" t="s">
        <v>16</v>
      </c>
      <c r="X10" s="15">
        <v>0</v>
      </c>
      <c r="Y10" s="15">
        <v>534</v>
      </c>
      <c r="Z10" s="19">
        <f>'سال 97'!$Y10-'سال 97'!$X10</f>
        <v>534</v>
      </c>
      <c r="AA10" s="15" t="s">
        <v>143</v>
      </c>
      <c r="AB10" s="16">
        <v>4782959.93</v>
      </c>
      <c r="AC10" s="15" t="s">
        <v>16</v>
      </c>
      <c r="AD10" s="15" t="s">
        <v>17</v>
      </c>
      <c r="AE10" s="15">
        <v>534</v>
      </c>
      <c r="AF10" s="15">
        <v>2209</v>
      </c>
      <c r="AG10" s="19">
        <f>'سال 97'!$AF10-'سال 97'!$AE10</f>
        <v>1675</v>
      </c>
      <c r="AH10" s="15" t="s">
        <v>162</v>
      </c>
      <c r="AI10" s="16">
        <v>15534833</v>
      </c>
      <c r="AJ10" s="15" t="s">
        <v>17</v>
      </c>
      <c r="AK10" s="15" t="s">
        <v>18</v>
      </c>
      <c r="AL10" s="15">
        <v>2209</v>
      </c>
      <c r="AM10" s="15">
        <v>3896</v>
      </c>
      <c r="AN10" s="19">
        <f>'سال 97'!$AM10-'سال 97'!$AL10</f>
        <v>1687</v>
      </c>
      <c r="AO10" s="15" t="s">
        <v>18</v>
      </c>
      <c r="AP10" s="16">
        <v>16059977.878118426</v>
      </c>
      <c r="AQ10" s="15" t="s">
        <v>18</v>
      </c>
      <c r="AR10" s="15" t="s">
        <v>178</v>
      </c>
      <c r="AS10" s="15">
        <v>3896</v>
      </c>
      <c r="AT10" s="15">
        <v>4920</v>
      </c>
      <c r="AU10" s="15">
        <f>'سال 97'!$AT10-'سال 97'!$AS10</f>
        <v>1024</v>
      </c>
      <c r="AV10" s="15" t="s">
        <v>186</v>
      </c>
      <c r="AW10" s="65">
        <v>9931865.566461302</v>
      </c>
      <c r="AX10" s="15" t="s">
        <v>178</v>
      </c>
      <c r="AY10" s="15" t="s">
        <v>188</v>
      </c>
      <c r="AZ10" s="15">
        <v>4920</v>
      </c>
      <c r="BA10" s="1">
        <v>6115</v>
      </c>
      <c r="BB10" s="22">
        <f>'سال 97'!$BA10-'سال 97'!$AZ10</f>
        <v>1195</v>
      </c>
      <c r="BC10" s="1" t="s">
        <v>198</v>
      </c>
      <c r="BD10" s="16">
        <v>11731585.4438604</v>
      </c>
      <c r="BE10" s="21" t="s">
        <v>163</v>
      </c>
      <c r="BF10" s="85">
        <f>'سال 97'!$BD10+'سال 97'!$AW10+'سال 97'!$AP10+'سال 97'!$AI10+'سال 97'!$AB10+'سال 97'!$U10</f>
        <v>58041221.81844013</v>
      </c>
      <c r="BG10" s="90">
        <v>11461890</v>
      </c>
    </row>
    <row r="11" spans="1:59" ht="32.25" customHeight="1">
      <c r="A11" s="15">
        <v>10</v>
      </c>
      <c r="B11" s="15" t="s">
        <v>19</v>
      </c>
      <c r="C11" s="15" t="s">
        <v>41</v>
      </c>
      <c r="D11" s="97">
        <f>'سال 97'!$BA11</f>
        <v>5188</v>
      </c>
      <c r="E11" s="15">
        <v>5</v>
      </c>
      <c r="F11" s="15">
        <v>21060693</v>
      </c>
      <c r="G11" s="15" t="s">
        <v>164</v>
      </c>
      <c r="H11" s="15" t="s">
        <v>42</v>
      </c>
      <c r="I11" s="15" t="s">
        <v>43</v>
      </c>
      <c r="J11" s="15" t="s">
        <v>44</v>
      </c>
      <c r="K11" s="15">
        <v>8000</v>
      </c>
      <c r="Q11" s="19">
        <v>0</v>
      </c>
      <c r="V11" s="15"/>
      <c r="W11" s="15"/>
      <c r="X11" s="15"/>
      <c r="Y11" s="15"/>
      <c r="Z11" s="19">
        <v>0</v>
      </c>
      <c r="AA11" s="15"/>
      <c r="AB11" s="16"/>
      <c r="AC11" s="15" t="s">
        <v>16</v>
      </c>
      <c r="AD11" s="15" t="s">
        <v>17</v>
      </c>
      <c r="AE11" s="15">
        <v>0</v>
      </c>
      <c r="AF11" s="15">
        <v>1408</v>
      </c>
      <c r="AG11" s="19">
        <f>'سال 97'!$AF11-'سال 97'!$AE11</f>
        <v>1408</v>
      </c>
      <c r="AH11" s="15" t="s">
        <v>165</v>
      </c>
      <c r="AI11" s="16">
        <v>13058534</v>
      </c>
      <c r="AJ11" s="15" t="s">
        <v>17</v>
      </c>
      <c r="AK11" s="15" t="s">
        <v>18</v>
      </c>
      <c r="AL11" s="15">
        <v>1408</v>
      </c>
      <c r="AM11" s="15">
        <v>3238</v>
      </c>
      <c r="AN11" s="19">
        <f>'سال 97'!$AM11-'سال 97'!$AL11</f>
        <v>1830</v>
      </c>
      <c r="AO11" s="15" t="s">
        <v>18</v>
      </c>
      <c r="AP11" s="16">
        <v>17421315.659132615</v>
      </c>
      <c r="AQ11" s="15" t="s">
        <v>18</v>
      </c>
      <c r="AR11" s="15" t="s">
        <v>178</v>
      </c>
      <c r="AS11" s="15">
        <v>3238</v>
      </c>
      <c r="AT11" s="15">
        <v>4307</v>
      </c>
      <c r="AU11" s="15">
        <f>'سال 97'!$AT11-'سال 97'!$AS11</f>
        <v>1069</v>
      </c>
      <c r="AV11" s="15" t="s">
        <v>186</v>
      </c>
      <c r="AW11" s="65">
        <v>10368324.502487434</v>
      </c>
      <c r="AX11" s="15" t="s">
        <v>178</v>
      </c>
      <c r="AY11" s="15" t="s">
        <v>188</v>
      </c>
      <c r="AZ11" s="15">
        <v>4307</v>
      </c>
      <c r="BA11" s="1">
        <v>5188</v>
      </c>
      <c r="BB11" s="22">
        <f>'سال 97'!$BA11-'سال 97'!$AZ11</f>
        <v>881</v>
      </c>
      <c r="BC11" s="1" t="s">
        <v>198</v>
      </c>
      <c r="BD11" s="16">
        <v>8648976.381624278</v>
      </c>
      <c r="BE11" s="21"/>
      <c r="BF11" s="85">
        <f>'سال 97'!$BD11+'سال 97'!$AW11+'سال 97'!$AP11+'سال 97'!$AI11+'سال 97'!$AB11+'سال 97'!$U11</f>
        <v>49497150.543244325</v>
      </c>
      <c r="BG11" s="90">
        <v>10283185</v>
      </c>
    </row>
    <row r="12" spans="1:59" ht="32.25" customHeight="1">
      <c r="A12" s="15">
        <v>11</v>
      </c>
      <c r="B12" s="15" t="s">
        <v>19</v>
      </c>
      <c r="C12" s="15" t="s">
        <v>45</v>
      </c>
      <c r="D12" s="97">
        <f>'سال 97'!$BA12</f>
        <v>6105</v>
      </c>
      <c r="E12" s="15">
        <v>5</v>
      </c>
      <c r="F12" s="15">
        <v>42075430</v>
      </c>
      <c r="G12" s="15" t="s">
        <v>152</v>
      </c>
      <c r="H12" s="15" t="s">
        <v>46</v>
      </c>
      <c r="I12" s="15" t="s">
        <v>47</v>
      </c>
      <c r="J12" s="15" t="s">
        <v>48</v>
      </c>
      <c r="K12" s="15">
        <v>8000</v>
      </c>
      <c r="Q12" s="19">
        <v>0</v>
      </c>
      <c r="V12" s="15"/>
      <c r="W12" s="15"/>
      <c r="X12" s="15"/>
      <c r="Y12" s="15"/>
      <c r="Z12" s="19">
        <v>0</v>
      </c>
      <c r="AA12" s="15"/>
      <c r="AB12" s="16"/>
      <c r="AC12" s="15" t="s">
        <v>16</v>
      </c>
      <c r="AD12" s="15" t="s">
        <v>17</v>
      </c>
      <c r="AE12" s="15">
        <v>0</v>
      </c>
      <c r="AF12" s="15">
        <v>1800</v>
      </c>
      <c r="AG12" s="19">
        <f>'سال 97'!$AF12-'سال 97'!$AE12</f>
        <v>1800</v>
      </c>
      <c r="AH12" s="15" t="s">
        <v>166</v>
      </c>
      <c r="AI12" s="16">
        <v>16426068</v>
      </c>
      <c r="AJ12" s="15" t="s">
        <v>17</v>
      </c>
      <c r="AK12" s="15" t="s">
        <v>18</v>
      </c>
      <c r="AL12" s="15">
        <v>1800</v>
      </c>
      <c r="AM12" s="15">
        <v>3573</v>
      </c>
      <c r="AN12" s="19">
        <f>'سال 97'!$AM12-'سال 97'!$AL12</f>
        <v>1773</v>
      </c>
      <c r="AO12" s="15" t="s">
        <v>18</v>
      </c>
      <c r="AP12" s="16">
        <v>16607536.412372496</v>
      </c>
      <c r="AQ12" s="15" t="s">
        <v>18</v>
      </c>
      <c r="AR12" s="15" t="s">
        <v>178</v>
      </c>
      <c r="AS12" s="15">
        <v>3573</v>
      </c>
      <c r="AT12" s="15">
        <v>4545</v>
      </c>
      <c r="AU12" s="15">
        <f>'سال 97'!$AT12-'سال 97'!$AS12</f>
        <v>972</v>
      </c>
      <c r="AV12" s="15" t="s">
        <v>186</v>
      </c>
      <c r="AW12" s="65">
        <v>9276023.906102035</v>
      </c>
      <c r="AX12" s="15" t="s">
        <v>178</v>
      </c>
      <c r="AY12" s="15" t="s">
        <v>188</v>
      </c>
      <c r="AZ12" s="15">
        <v>4545</v>
      </c>
      <c r="BA12" s="1">
        <v>6105</v>
      </c>
      <c r="BB12" s="22">
        <f>'سال 97'!$BA12-'سال 97'!$AZ12</f>
        <v>1560</v>
      </c>
      <c r="BC12" s="1" t="s">
        <v>198</v>
      </c>
      <c r="BD12" s="16">
        <v>15068738.82795232</v>
      </c>
      <c r="BE12" s="21"/>
      <c r="BF12" s="85">
        <f>'سال 97'!$BD12+'سال 97'!$AW12+'سال 97'!$AP12+'سال 97'!$AI12+'سال 97'!$AB12+'سال 97'!$U12</f>
        <v>57378367.14642686</v>
      </c>
      <c r="BG12" s="90">
        <v>12746272</v>
      </c>
    </row>
    <row r="13" spans="1:59" ht="32.25" customHeight="1">
      <c r="A13" s="15">
        <v>12</v>
      </c>
      <c r="B13" s="15" t="s">
        <v>19</v>
      </c>
      <c r="C13" s="15" t="s">
        <v>49</v>
      </c>
      <c r="D13" s="97">
        <f>'سال 97'!$BA13</f>
        <v>4630</v>
      </c>
      <c r="E13" s="15">
        <v>5</v>
      </c>
      <c r="F13" s="15">
        <v>30614609</v>
      </c>
      <c r="G13" s="15" t="s">
        <v>167</v>
      </c>
      <c r="H13" s="15" t="s">
        <v>50</v>
      </c>
      <c r="I13" s="15" t="s">
        <v>51</v>
      </c>
      <c r="J13" s="15" t="s">
        <v>25</v>
      </c>
      <c r="K13" s="15">
        <v>8000</v>
      </c>
      <c r="Q13" s="19">
        <v>0</v>
      </c>
      <c r="V13" s="15"/>
      <c r="W13" s="15"/>
      <c r="X13" s="15"/>
      <c r="Y13" s="15"/>
      <c r="Z13" s="19">
        <v>0</v>
      </c>
      <c r="AA13" s="15"/>
      <c r="AB13" s="16"/>
      <c r="AC13" s="15" t="s">
        <v>16</v>
      </c>
      <c r="AD13" s="15" t="s">
        <v>17</v>
      </c>
      <c r="AE13" s="15">
        <v>0</v>
      </c>
      <c r="AF13" s="15">
        <v>1704</v>
      </c>
      <c r="AG13" s="19">
        <f>'سال 97'!$AF13-'سال 97'!$AE13</f>
        <v>1704</v>
      </c>
      <c r="AH13" s="15" t="s">
        <v>168</v>
      </c>
      <c r="AI13" s="16">
        <v>15550011</v>
      </c>
      <c r="AJ13" s="15" t="s">
        <v>17</v>
      </c>
      <c r="AK13" s="15" t="s">
        <v>18</v>
      </c>
      <c r="AL13" s="15">
        <v>1704</v>
      </c>
      <c r="AM13" s="15">
        <v>2744</v>
      </c>
      <c r="AN13" s="19">
        <f>'سال 97'!$AM13-'سال 97'!$AL13</f>
        <v>1040</v>
      </c>
      <c r="AO13" s="15" t="s">
        <v>18</v>
      </c>
      <c r="AP13" s="16">
        <v>8149214.144818991</v>
      </c>
      <c r="AQ13" s="15" t="s">
        <v>18</v>
      </c>
      <c r="AR13" s="15" t="s">
        <v>178</v>
      </c>
      <c r="AS13" s="15">
        <v>2744</v>
      </c>
      <c r="AT13" s="15">
        <v>3621</v>
      </c>
      <c r="AU13" s="15">
        <f>'سال 97'!$AT13-'سال 97'!$AS13</f>
        <v>877</v>
      </c>
      <c r="AV13" s="15" t="s">
        <v>186</v>
      </c>
      <c r="AW13" s="65">
        <v>8369416.631328688</v>
      </c>
      <c r="AX13" s="15" t="s">
        <v>178</v>
      </c>
      <c r="AY13" s="15" t="s">
        <v>188</v>
      </c>
      <c r="AZ13" s="15">
        <v>3621</v>
      </c>
      <c r="BA13" s="1">
        <v>4630</v>
      </c>
      <c r="BB13" s="22">
        <f>'سال 97'!$BA13-'سال 97'!$AZ13</f>
        <v>1009</v>
      </c>
      <c r="BC13" s="1" t="s">
        <v>198</v>
      </c>
      <c r="BD13" s="16">
        <v>9746382.998335827</v>
      </c>
      <c r="BE13" s="23"/>
      <c r="BF13" s="85">
        <f>'سال 97'!$BD13+'سال 97'!$AW13+'سال 97'!$AP13+'سال 97'!$AI13+'سال 97'!$AB13+'سال 97'!$U13</f>
        <v>41815024.7744835</v>
      </c>
      <c r="BG13" s="90">
        <v>9193899</v>
      </c>
    </row>
    <row r="14" spans="1:59" ht="32.25" customHeight="1">
      <c r="A14" s="24">
        <v>13</v>
      </c>
      <c r="B14" s="15" t="s">
        <v>19</v>
      </c>
      <c r="C14" s="24" t="s">
        <v>52</v>
      </c>
      <c r="D14" s="97">
        <f>'سال 97'!$BA14</f>
        <v>2633</v>
      </c>
      <c r="E14" s="24">
        <v>3</v>
      </c>
      <c r="F14" s="24">
        <v>23727243</v>
      </c>
      <c r="G14" s="24" t="s">
        <v>167</v>
      </c>
      <c r="H14" s="24" t="s">
        <v>50</v>
      </c>
      <c r="I14" s="15" t="s">
        <v>53</v>
      </c>
      <c r="J14" s="24" t="s">
        <v>25</v>
      </c>
      <c r="K14" s="15">
        <v>8000</v>
      </c>
      <c r="L14" s="25"/>
      <c r="M14" s="25"/>
      <c r="N14" s="25"/>
      <c r="O14" s="25"/>
      <c r="P14" s="25"/>
      <c r="Q14" s="19">
        <v>0</v>
      </c>
      <c r="R14" s="25"/>
      <c r="V14" s="24"/>
      <c r="W14" s="24"/>
      <c r="X14" s="28"/>
      <c r="Y14" s="28"/>
      <c r="Z14" s="19">
        <v>0</v>
      </c>
      <c r="AA14" s="24"/>
      <c r="AB14" s="27"/>
      <c r="AC14" s="28" t="s">
        <v>16</v>
      </c>
      <c r="AD14" s="28" t="s">
        <v>17</v>
      </c>
      <c r="AE14" s="28">
        <v>0</v>
      </c>
      <c r="AF14" s="28">
        <v>680</v>
      </c>
      <c r="AG14" s="29">
        <f>'سال 97'!$AF14-'سال 97'!$AE14</f>
        <v>680</v>
      </c>
      <c r="AH14" s="24" t="s">
        <v>169</v>
      </c>
      <c r="AI14" s="16">
        <v>6205404</v>
      </c>
      <c r="AJ14" s="15" t="s">
        <v>17</v>
      </c>
      <c r="AK14" s="15" t="s">
        <v>18</v>
      </c>
      <c r="AL14" s="15">
        <v>0</v>
      </c>
      <c r="AM14" s="28">
        <v>979</v>
      </c>
      <c r="AN14" s="19">
        <f>'سال 97'!$AM14-'سال 97'!$AL14</f>
        <v>979</v>
      </c>
      <c r="AO14" s="15" t="s">
        <v>18</v>
      </c>
      <c r="AP14" s="30">
        <v>9170207.6411239</v>
      </c>
      <c r="AQ14" s="15" t="s">
        <v>18</v>
      </c>
      <c r="AR14" s="15" t="s">
        <v>178</v>
      </c>
      <c r="AS14" s="28">
        <v>979</v>
      </c>
      <c r="AT14" s="15">
        <v>1760</v>
      </c>
      <c r="AU14" s="15">
        <f>'سال 97'!$AT14-'سال 97'!$AS14</f>
        <v>781</v>
      </c>
      <c r="AV14" s="15" t="s">
        <v>186</v>
      </c>
      <c r="AW14" s="65">
        <v>7453266.122084042</v>
      </c>
      <c r="AX14" s="15" t="s">
        <v>178</v>
      </c>
      <c r="AY14" s="15" t="s">
        <v>188</v>
      </c>
      <c r="AZ14" s="15">
        <v>1760</v>
      </c>
      <c r="BA14" s="25">
        <v>2633</v>
      </c>
      <c r="BB14" s="22">
        <f>'سال 97'!$BA14-'سال 97'!$AZ14</f>
        <v>873</v>
      </c>
      <c r="BC14" s="1" t="s">
        <v>198</v>
      </c>
      <c r="BD14" s="16">
        <v>8432698.074873317</v>
      </c>
      <c r="BE14" s="23"/>
      <c r="BF14" s="85">
        <f>'سال 97'!$BD14+'سال 97'!$AW14+'سال 97'!$AP14+'سال 97'!$AI14+'سال 97'!$AB14+'سال 97'!$U14</f>
        <v>31261575.83808126</v>
      </c>
      <c r="BG14" s="90">
        <v>6958424</v>
      </c>
    </row>
    <row r="15" spans="1:59" ht="32.25" customHeight="1">
      <c r="A15" s="24">
        <v>14</v>
      </c>
      <c r="B15" s="15" t="s">
        <v>19</v>
      </c>
      <c r="C15" s="24" t="s">
        <v>54</v>
      </c>
      <c r="D15" s="97">
        <f>'سال 97'!$BA15</f>
        <v>3333</v>
      </c>
      <c r="E15" s="24">
        <v>5</v>
      </c>
      <c r="F15" s="24">
        <v>17031881</v>
      </c>
      <c r="G15" s="24" t="s">
        <v>147</v>
      </c>
      <c r="H15" s="24" t="s">
        <v>55</v>
      </c>
      <c r="I15" s="15" t="s">
        <v>57</v>
      </c>
      <c r="J15" s="24" t="s">
        <v>56</v>
      </c>
      <c r="K15" s="15">
        <v>8000</v>
      </c>
      <c r="L15" s="25"/>
      <c r="M15" s="25"/>
      <c r="N15" s="25"/>
      <c r="O15" s="25"/>
      <c r="P15" s="25"/>
      <c r="Q15" s="19">
        <v>0</v>
      </c>
      <c r="R15" s="25"/>
      <c r="V15" s="24"/>
      <c r="W15" s="24"/>
      <c r="X15" s="28"/>
      <c r="Y15" s="28"/>
      <c r="Z15" s="19">
        <v>0</v>
      </c>
      <c r="AA15" s="24"/>
      <c r="AB15" s="27"/>
      <c r="AC15" s="28"/>
      <c r="AD15" s="28"/>
      <c r="AE15" s="28"/>
      <c r="AF15" s="28"/>
      <c r="AG15" s="29">
        <f>'سال 97'!$AF15-'سال 97'!$AE15</f>
        <v>0</v>
      </c>
      <c r="AH15" s="24"/>
      <c r="AI15" s="16"/>
      <c r="AJ15" s="15" t="s">
        <v>17</v>
      </c>
      <c r="AK15" s="15" t="s">
        <v>18</v>
      </c>
      <c r="AL15" s="15">
        <v>0</v>
      </c>
      <c r="AM15" s="28">
        <v>1294</v>
      </c>
      <c r="AN15" s="19">
        <f>'سال 97'!$AM15-'سال 97'!$AL15</f>
        <v>1294</v>
      </c>
      <c r="AO15" s="15" t="s">
        <v>18</v>
      </c>
      <c r="AP15" s="30">
        <v>14527282.893899655</v>
      </c>
      <c r="AQ15" s="15" t="s">
        <v>18</v>
      </c>
      <c r="AR15" s="15" t="s">
        <v>178</v>
      </c>
      <c r="AS15" s="28">
        <v>1294</v>
      </c>
      <c r="AT15" s="15">
        <v>2126</v>
      </c>
      <c r="AU15" s="15">
        <f>'سال 97'!$AT15-'سال 97'!$AS15</f>
        <v>832</v>
      </c>
      <c r="AV15" s="15" t="s">
        <v>186</v>
      </c>
      <c r="AW15" s="65">
        <v>8069640.772749809</v>
      </c>
      <c r="AX15" s="15" t="s">
        <v>178</v>
      </c>
      <c r="AY15" s="15" t="s">
        <v>188</v>
      </c>
      <c r="AZ15" s="15">
        <v>2126</v>
      </c>
      <c r="BA15" s="25">
        <v>3333</v>
      </c>
      <c r="BB15" s="22">
        <f>'سال 97'!$BA15-'سال 97'!$AZ15</f>
        <v>1207</v>
      </c>
      <c r="BC15" s="1" t="s">
        <v>198</v>
      </c>
      <c r="BD15" s="16">
        <v>11849392.159614647</v>
      </c>
      <c r="BE15" s="23"/>
      <c r="BF15" s="85">
        <f>'سال 97'!$BD15+'سال 97'!$AW15+'سال 97'!$AP15+'سال 97'!$AI15+'سال 97'!$AB15+'سال 97'!$U15</f>
        <v>34446315.82626411</v>
      </c>
      <c r="BG15" s="90">
        <v>12819433</v>
      </c>
    </row>
    <row r="16" spans="1:59" ht="32.25" customHeight="1">
      <c r="A16" s="24">
        <v>15</v>
      </c>
      <c r="B16" s="15" t="s">
        <v>19</v>
      </c>
      <c r="C16" s="24" t="s">
        <v>58</v>
      </c>
      <c r="D16" s="97">
        <f>'سال 97'!$BA16</f>
        <v>3694</v>
      </c>
      <c r="E16" s="24">
        <v>5</v>
      </c>
      <c r="F16" s="24">
        <v>21908114</v>
      </c>
      <c r="G16" s="24" t="s">
        <v>147</v>
      </c>
      <c r="H16" s="24" t="s">
        <v>55</v>
      </c>
      <c r="I16" s="15" t="s">
        <v>59</v>
      </c>
      <c r="J16" s="24" t="s">
        <v>56</v>
      </c>
      <c r="K16" s="15">
        <v>8000</v>
      </c>
      <c r="L16" s="25"/>
      <c r="M16" s="25"/>
      <c r="N16" s="25"/>
      <c r="O16" s="25"/>
      <c r="P16" s="25"/>
      <c r="Q16" s="19">
        <v>0</v>
      </c>
      <c r="R16" s="25"/>
      <c r="V16" s="24"/>
      <c r="W16" s="24"/>
      <c r="X16" s="28"/>
      <c r="Y16" s="28"/>
      <c r="Z16" s="19">
        <v>0</v>
      </c>
      <c r="AA16" s="24"/>
      <c r="AB16" s="27"/>
      <c r="AC16" s="28"/>
      <c r="AD16" s="28"/>
      <c r="AE16" s="28"/>
      <c r="AF16" s="28"/>
      <c r="AG16" s="29">
        <f>'سال 97'!$AF16-'سال 97'!$AE16</f>
        <v>0</v>
      </c>
      <c r="AH16" s="24"/>
      <c r="AI16" s="16"/>
      <c r="AJ16" s="15" t="s">
        <v>17</v>
      </c>
      <c r="AK16" s="15" t="s">
        <v>18</v>
      </c>
      <c r="AL16" s="15">
        <v>0</v>
      </c>
      <c r="AM16" s="28">
        <v>1400</v>
      </c>
      <c r="AN16" s="19">
        <f>'سال 97'!$AM16-'سال 97'!$AL16</f>
        <v>1400</v>
      </c>
      <c r="AO16" s="15" t="s">
        <v>18</v>
      </c>
      <c r="AP16" s="30">
        <v>15660144.403974399</v>
      </c>
      <c r="AQ16" s="15" t="s">
        <v>18</v>
      </c>
      <c r="AR16" s="15" t="s">
        <v>178</v>
      </c>
      <c r="AS16" s="28">
        <v>1400</v>
      </c>
      <c r="AT16" s="15">
        <v>2373</v>
      </c>
      <c r="AU16" s="15">
        <f>'سال 97'!$AT16-'سال 97'!$AS16</f>
        <v>973</v>
      </c>
      <c r="AV16" s="15" t="s">
        <v>186</v>
      </c>
      <c r="AW16" s="66">
        <v>9437212.105631687</v>
      </c>
      <c r="AX16" s="15" t="s">
        <v>178</v>
      </c>
      <c r="AY16" s="15" t="s">
        <v>188</v>
      </c>
      <c r="AZ16" s="15">
        <v>2373</v>
      </c>
      <c r="BA16" s="25">
        <v>3694</v>
      </c>
      <c r="BB16" s="22">
        <f>'سال 97'!$BA16-'سال 97'!$AZ16</f>
        <v>1321</v>
      </c>
      <c r="BC16" s="1" t="s">
        <v>198</v>
      </c>
      <c r="BD16" s="30">
        <v>12968555.95927999</v>
      </c>
      <c r="BE16" s="23"/>
      <c r="BF16" s="85">
        <f>'سال 97'!$BD16+'سال 97'!$AW16+'سال 97'!$AP16+'سال 97'!$AI16+'سال 97'!$AB16+'سال 97'!$U16</f>
        <v>38065912.46888608</v>
      </c>
      <c r="BG16" s="90">
        <v>13339689</v>
      </c>
    </row>
    <row r="17" spans="1:59" ht="32.25" customHeight="1">
      <c r="A17" s="24">
        <v>16</v>
      </c>
      <c r="B17" s="15" t="s">
        <v>19</v>
      </c>
      <c r="C17" s="24" t="s">
        <v>60</v>
      </c>
      <c r="D17" s="97">
        <f>'سال 97'!$BA17</f>
        <v>4176</v>
      </c>
      <c r="E17" s="24">
        <v>5</v>
      </c>
      <c r="F17" s="24">
        <v>18095733</v>
      </c>
      <c r="G17" s="24" t="s">
        <v>147</v>
      </c>
      <c r="H17" s="24" t="s">
        <v>55</v>
      </c>
      <c r="I17" s="15" t="s">
        <v>61</v>
      </c>
      <c r="J17" s="24" t="s">
        <v>56</v>
      </c>
      <c r="K17" s="15">
        <v>8000</v>
      </c>
      <c r="L17" s="25"/>
      <c r="M17" s="25"/>
      <c r="N17" s="25"/>
      <c r="O17" s="25"/>
      <c r="P17" s="25"/>
      <c r="Q17" s="19">
        <v>0</v>
      </c>
      <c r="R17" s="25"/>
      <c r="V17" s="24"/>
      <c r="W17" s="24"/>
      <c r="X17" s="28"/>
      <c r="Y17" s="28"/>
      <c r="Z17" s="19">
        <v>0</v>
      </c>
      <c r="AA17" s="24"/>
      <c r="AB17" s="27"/>
      <c r="AC17" s="28"/>
      <c r="AD17" s="28"/>
      <c r="AE17" s="28"/>
      <c r="AF17" s="28"/>
      <c r="AG17" s="29">
        <f>'سال 97'!$AF17-'سال 97'!$AE17</f>
        <v>0</v>
      </c>
      <c r="AH17" s="24"/>
      <c r="AI17" s="16"/>
      <c r="AJ17" s="15" t="s">
        <v>17</v>
      </c>
      <c r="AK17" s="15" t="s">
        <v>18</v>
      </c>
      <c r="AL17" s="15">
        <v>0</v>
      </c>
      <c r="AM17" s="28">
        <v>1576</v>
      </c>
      <c r="AN17" s="19">
        <f>'سال 97'!$AM17-'سال 97'!$AL17</f>
        <v>1576</v>
      </c>
      <c r="AO17" s="15" t="s">
        <v>18</v>
      </c>
      <c r="AP17" s="30">
        <v>15003275.125023497</v>
      </c>
      <c r="AQ17" s="15" t="s">
        <v>18</v>
      </c>
      <c r="AR17" s="15" t="s">
        <v>178</v>
      </c>
      <c r="AS17" s="28">
        <v>1576</v>
      </c>
      <c r="AT17" s="15">
        <v>2800</v>
      </c>
      <c r="AU17" s="15">
        <f>'سال 97'!$AT17-'سال 97'!$AS17</f>
        <v>1224</v>
      </c>
      <c r="AV17" s="15" t="s">
        <v>186</v>
      </c>
      <c r="AW17" s="66">
        <v>11871683.059910776</v>
      </c>
      <c r="AX17" s="15" t="s">
        <v>178</v>
      </c>
      <c r="AY17" s="15" t="s">
        <v>188</v>
      </c>
      <c r="AZ17" s="15">
        <v>2800</v>
      </c>
      <c r="BA17" s="25">
        <v>4176</v>
      </c>
      <c r="BB17" s="22">
        <f>'سال 97'!$BA17-'سال 97'!$AZ17</f>
        <v>1376</v>
      </c>
      <c r="BC17" s="1" t="s">
        <v>198</v>
      </c>
      <c r="BD17" s="30">
        <v>13508503.406486955</v>
      </c>
      <c r="BE17" s="23"/>
      <c r="BF17" s="85">
        <f>'سال 97'!$BD17+'سال 97'!$AW17+'سال 97'!$AP17+'سال 97'!$AI17+'سال 97'!$AB17+'سال 97'!$U17</f>
        <v>40383461.59142123</v>
      </c>
      <c r="BG17" s="90">
        <v>12908852</v>
      </c>
    </row>
    <row r="18" spans="1:59" ht="32.25" customHeight="1">
      <c r="A18" s="24">
        <v>17</v>
      </c>
      <c r="B18" s="15" t="s">
        <v>19</v>
      </c>
      <c r="C18" s="24" t="s">
        <v>62</v>
      </c>
      <c r="D18" s="97">
        <f>'سال 97'!$BA18</f>
        <v>2990</v>
      </c>
      <c r="E18" s="24">
        <v>5</v>
      </c>
      <c r="F18" s="24">
        <v>31012065</v>
      </c>
      <c r="G18" s="24" t="s">
        <v>147</v>
      </c>
      <c r="H18" s="24" t="s">
        <v>63</v>
      </c>
      <c r="I18" s="15" t="s">
        <v>64</v>
      </c>
      <c r="J18" s="24" t="s">
        <v>48</v>
      </c>
      <c r="K18" s="15">
        <v>8000</v>
      </c>
      <c r="L18" s="25"/>
      <c r="M18" s="25"/>
      <c r="N18" s="25"/>
      <c r="O18" s="25"/>
      <c r="P18" s="25"/>
      <c r="Q18" s="19">
        <v>0</v>
      </c>
      <c r="R18" s="25"/>
      <c r="V18" s="24"/>
      <c r="W18" s="24"/>
      <c r="X18" s="28"/>
      <c r="Y18" s="28"/>
      <c r="Z18" s="19">
        <v>0</v>
      </c>
      <c r="AA18" s="24"/>
      <c r="AB18" s="27"/>
      <c r="AC18" s="28"/>
      <c r="AD18" s="28"/>
      <c r="AE18" s="28"/>
      <c r="AF18" s="28"/>
      <c r="AG18" s="29">
        <f>'سال 97'!$AF18-'سال 97'!$AE18</f>
        <v>0</v>
      </c>
      <c r="AH18" s="24"/>
      <c r="AI18" s="16"/>
      <c r="AJ18" s="15" t="s">
        <v>17</v>
      </c>
      <c r="AK18" s="15" t="s">
        <v>18</v>
      </c>
      <c r="AL18" s="15">
        <v>0</v>
      </c>
      <c r="AM18" s="28">
        <v>194</v>
      </c>
      <c r="AN18" s="19">
        <f>'سال 97'!$AM18-'سال 97'!$AL18</f>
        <v>194</v>
      </c>
      <c r="AO18" s="15" t="s">
        <v>18</v>
      </c>
      <c r="AP18" s="30">
        <v>1817181.0851665337</v>
      </c>
      <c r="AQ18" s="15" t="s">
        <v>18</v>
      </c>
      <c r="AR18" s="15" t="s">
        <v>178</v>
      </c>
      <c r="AS18" s="28">
        <v>194</v>
      </c>
      <c r="AT18" s="15">
        <v>1510</v>
      </c>
      <c r="AU18" s="15">
        <f>'سال 97'!$AT18-'سال 97'!$AS18</f>
        <v>1316</v>
      </c>
      <c r="AV18" s="15" t="s">
        <v>186</v>
      </c>
      <c r="AW18" s="66">
        <v>12558896.56422868</v>
      </c>
      <c r="AX18" s="15" t="s">
        <v>178</v>
      </c>
      <c r="AY18" s="15" t="s">
        <v>188</v>
      </c>
      <c r="AZ18" s="15">
        <v>1510</v>
      </c>
      <c r="BA18" s="25">
        <v>2990</v>
      </c>
      <c r="BB18" s="22">
        <f>'سال 97'!$BA18-'سال 97'!$AZ18</f>
        <v>1480</v>
      </c>
      <c r="BC18" s="1" t="s">
        <v>198</v>
      </c>
      <c r="BD18" s="30">
        <v>14295982.99062143</v>
      </c>
      <c r="BE18" s="23"/>
      <c r="BF18" s="85">
        <f>'سال 97'!$BD18+'سال 97'!$AW18+'سال 97'!$AP18+'سال 97'!$AI18+'سال 97'!$AB18+'سال 97'!$U18</f>
        <v>28672060.64001664</v>
      </c>
      <c r="BG18" s="90">
        <v>13136464</v>
      </c>
    </row>
    <row r="19" spans="1:59" ht="32.25" customHeight="1">
      <c r="A19" s="24">
        <v>18</v>
      </c>
      <c r="B19" s="15" t="s">
        <v>19</v>
      </c>
      <c r="C19" s="15" t="s">
        <v>65</v>
      </c>
      <c r="D19" s="97">
        <f>'سال 97'!$BA19</f>
        <v>2680</v>
      </c>
      <c r="E19" s="15">
        <v>5</v>
      </c>
      <c r="F19" s="15">
        <v>18159392</v>
      </c>
      <c r="G19" s="15" t="s">
        <v>147</v>
      </c>
      <c r="H19" s="15" t="s">
        <v>66</v>
      </c>
      <c r="I19" s="15" t="s">
        <v>68</v>
      </c>
      <c r="J19" s="15" t="s">
        <v>67</v>
      </c>
      <c r="K19" s="15">
        <v>8000</v>
      </c>
      <c r="Q19" s="19">
        <v>0</v>
      </c>
      <c r="V19" s="15"/>
      <c r="W19" s="15"/>
      <c r="X19" s="32"/>
      <c r="Y19" s="32"/>
      <c r="Z19" s="19">
        <v>0</v>
      </c>
      <c r="AA19" s="15"/>
      <c r="AB19" s="31"/>
      <c r="AC19" s="32"/>
      <c r="AD19" s="32"/>
      <c r="AE19" s="32"/>
      <c r="AF19" s="32"/>
      <c r="AG19" s="33">
        <f>'سال 97'!$AF19-'سال 97'!$AE19</f>
        <v>0</v>
      </c>
      <c r="AH19" s="15"/>
      <c r="AI19" s="16"/>
      <c r="AJ19" s="15" t="s">
        <v>17</v>
      </c>
      <c r="AK19" s="15" t="s">
        <v>18</v>
      </c>
      <c r="AL19" s="32">
        <v>0</v>
      </c>
      <c r="AM19" s="32">
        <v>1408</v>
      </c>
      <c r="AN19" s="19">
        <f>'سال 97'!$AM19-'سال 97'!$AL19</f>
        <v>1408</v>
      </c>
      <c r="AO19" s="15" t="s">
        <v>18</v>
      </c>
      <c r="AP19" s="16">
        <v>13403941.228447387</v>
      </c>
      <c r="AQ19" s="15" t="s">
        <v>18</v>
      </c>
      <c r="AR19" s="15" t="s">
        <v>178</v>
      </c>
      <c r="AS19" s="32">
        <v>0</v>
      </c>
      <c r="AT19" s="15">
        <v>1300</v>
      </c>
      <c r="AU19" s="15">
        <f>'سال 97'!$AT19-'سال 97'!$AS19</f>
        <v>1300</v>
      </c>
      <c r="AV19" s="15" t="s">
        <v>186</v>
      </c>
      <c r="AW19" s="66">
        <v>12608813.707421575</v>
      </c>
      <c r="AX19" s="15" t="s">
        <v>178</v>
      </c>
      <c r="AY19" s="15" t="s">
        <v>188</v>
      </c>
      <c r="AZ19" s="15">
        <v>1300</v>
      </c>
      <c r="BA19" s="1">
        <v>2680</v>
      </c>
      <c r="BB19" s="22">
        <f>'سال 97'!$BA19-'سال 97'!$AZ19</f>
        <v>1380</v>
      </c>
      <c r="BC19" s="1" t="s">
        <v>198</v>
      </c>
      <c r="BD19" s="30">
        <v>13547772.31173837</v>
      </c>
      <c r="BE19" s="23"/>
      <c r="BF19" s="85">
        <f>'سال 97'!$BD19+'سال 97'!$AW19+'سال 97'!$AP19+'سال 97'!$AI19+'سال 97'!$AB19+'سال 97'!$U19</f>
        <v>39560527.24760733</v>
      </c>
      <c r="BG19" s="90">
        <v>13079561</v>
      </c>
    </row>
    <row r="20" spans="1:59" ht="32.25" customHeight="1">
      <c r="A20" s="24">
        <v>19</v>
      </c>
      <c r="B20" s="15" t="s">
        <v>19</v>
      </c>
      <c r="C20" s="96" t="s">
        <v>307</v>
      </c>
      <c r="D20" s="97">
        <f>'سال 97'!$BA20</f>
        <v>38800</v>
      </c>
      <c r="E20" s="15">
        <v>48</v>
      </c>
      <c r="F20" s="15">
        <v>97654303</v>
      </c>
      <c r="G20" s="15" t="s">
        <v>159</v>
      </c>
      <c r="H20" s="15" t="s">
        <v>17</v>
      </c>
      <c r="I20" s="15" t="s">
        <v>170</v>
      </c>
      <c r="J20" s="15" t="s">
        <v>69</v>
      </c>
      <c r="K20" s="15">
        <v>7000</v>
      </c>
      <c r="Q20" s="19">
        <v>0</v>
      </c>
      <c r="V20" s="15"/>
      <c r="W20" s="15"/>
      <c r="X20" s="32"/>
      <c r="Y20" s="32"/>
      <c r="Z20" s="19">
        <v>0</v>
      </c>
      <c r="AA20" s="15"/>
      <c r="AB20" s="31"/>
      <c r="AC20" s="32"/>
      <c r="AD20" s="32"/>
      <c r="AE20" s="32"/>
      <c r="AF20" s="32"/>
      <c r="AG20" s="33">
        <f>'سال 97'!$AF20-'سال 97'!$AE20</f>
        <v>0</v>
      </c>
      <c r="AH20" s="15"/>
      <c r="AI20" s="16"/>
      <c r="AJ20" s="15" t="s">
        <v>17</v>
      </c>
      <c r="AK20" s="15" t="s">
        <v>18</v>
      </c>
      <c r="AL20" s="32">
        <v>0</v>
      </c>
      <c r="AM20" s="32">
        <v>18634</v>
      </c>
      <c r="AN20" s="19">
        <f>'سال 97'!$AM20-'سال 97'!$AL20</f>
        <v>18634</v>
      </c>
      <c r="AO20" s="15" t="s">
        <v>18</v>
      </c>
      <c r="AP20" s="16">
        <v>162438700.57417563</v>
      </c>
      <c r="AQ20" s="15" t="s">
        <v>18</v>
      </c>
      <c r="AR20" s="15" t="s">
        <v>178</v>
      </c>
      <c r="AS20" s="32">
        <v>18634</v>
      </c>
      <c r="AT20" s="15">
        <v>28352</v>
      </c>
      <c r="AU20" s="15">
        <f>'سال 97'!$AT20-'سال 97'!$AS20</f>
        <v>9718</v>
      </c>
      <c r="AV20" s="15" t="s">
        <v>186</v>
      </c>
      <c r="AW20" s="66">
        <v>86307913.47026421</v>
      </c>
      <c r="AX20" s="15" t="s">
        <v>178</v>
      </c>
      <c r="AY20" s="15" t="s">
        <v>188</v>
      </c>
      <c r="AZ20" s="15">
        <v>28352</v>
      </c>
      <c r="BA20" s="1">
        <v>38800</v>
      </c>
      <c r="BB20" s="22">
        <f>'سال 97'!$BA20-'سال 97'!$AZ20</f>
        <v>10448</v>
      </c>
      <c r="BC20" s="1" t="s">
        <v>198</v>
      </c>
      <c r="BD20" s="16">
        <v>93919975.20786053</v>
      </c>
      <c r="BE20" s="23"/>
      <c r="BF20" s="85">
        <f>'سال 97'!$BD20+'سال 97'!$AW20+'سال 97'!$AP20+'سال 97'!$AI20+'سال 97'!$AB20+'سال 97'!$U20</f>
        <v>342666589.2523004</v>
      </c>
      <c r="BG20" s="90">
        <v>26329831</v>
      </c>
    </row>
    <row r="21" spans="1:59" ht="32.25" customHeight="1">
      <c r="A21" s="24">
        <v>20</v>
      </c>
      <c r="B21" s="15" t="s">
        <v>19</v>
      </c>
      <c r="C21" s="96" t="s">
        <v>308</v>
      </c>
      <c r="D21" s="97">
        <f>'سال 97'!$BA21</f>
        <v>38523</v>
      </c>
      <c r="E21" s="15">
        <v>48</v>
      </c>
      <c r="F21" s="15">
        <v>26333250</v>
      </c>
      <c r="G21" s="15" t="s">
        <v>159</v>
      </c>
      <c r="H21" s="15" t="s">
        <v>17</v>
      </c>
      <c r="I21" s="15" t="s">
        <v>70</v>
      </c>
      <c r="J21" s="15" t="s">
        <v>69</v>
      </c>
      <c r="K21" s="15">
        <v>7000</v>
      </c>
      <c r="Q21" s="19">
        <v>0</v>
      </c>
      <c r="V21" s="15"/>
      <c r="W21" s="15"/>
      <c r="X21" s="32"/>
      <c r="Y21" s="32"/>
      <c r="Z21" s="19">
        <v>0</v>
      </c>
      <c r="AA21" s="15"/>
      <c r="AB21" s="31"/>
      <c r="AC21" s="32"/>
      <c r="AD21" s="32"/>
      <c r="AE21" s="32"/>
      <c r="AF21" s="32"/>
      <c r="AG21" s="33">
        <f>'سال 97'!$AF21-'سال 97'!$AE21</f>
        <v>0</v>
      </c>
      <c r="AH21" s="15"/>
      <c r="AI21" s="16"/>
      <c r="AJ21" s="15" t="s">
        <v>17</v>
      </c>
      <c r="AK21" s="15" t="s">
        <v>18</v>
      </c>
      <c r="AL21" s="32">
        <v>0</v>
      </c>
      <c r="AM21" s="32">
        <v>18695</v>
      </c>
      <c r="AN21" s="19">
        <f>'سال 97'!$AM21-'سال 97'!$AL21</f>
        <v>18695</v>
      </c>
      <c r="AO21" s="15" t="s">
        <v>18</v>
      </c>
      <c r="AP21" s="16">
        <v>162970457.61694825</v>
      </c>
      <c r="AQ21" s="15" t="s">
        <v>18</v>
      </c>
      <c r="AR21" s="15" t="s">
        <v>178</v>
      </c>
      <c r="AS21" s="32">
        <v>18695</v>
      </c>
      <c r="AT21" s="15">
        <v>28131</v>
      </c>
      <c r="AU21" s="15">
        <f>'سال 97'!$AT21-'سال 97'!$AS21</f>
        <v>9436</v>
      </c>
      <c r="AV21" s="15" t="s">
        <v>186</v>
      </c>
      <c r="AW21" s="66">
        <v>83803403.11848252</v>
      </c>
      <c r="AX21" s="15" t="s">
        <v>178</v>
      </c>
      <c r="AY21" s="15" t="s">
        <v>188</v>
      </c>
      <c r="AZ21" s="15">
        <v>28131</v>
      </c>
      <c r="BA21" s="1">
        <v>38523</v>
      </c>
      <c r="BB21" s="22">
        <f>'سال 97'!$BA21-'سال 97'!$AZ21</f>
        <v>10392</v>
      </c>
      <c r="BC21" s="1" t="s">
        <v>198</v>
      </c>
      <c r="BD21" s="16">
        <v>93416575.64702207</v>
      </c>
      <c r="BE21" s="23"/>
      <c r="BF21" s="85">
        <f>'سال 97'!$BD21+'سال 97'!$AW21+'سال 97'!$AP21+'سال 97'!$AI21+'سال 97'!$AB21+'سال 97'!$U21</f>
        <v>340190436.38245285</v>
      </c>
      <c r="BG21" s="90">
        <v>13225883</v>
      </c>
    </row>
    <row r="22" spans="1:59" ht="32.25" customHeight="1">
      <c r="A22" s="24">
        <v>21</v>
      </c>
      <c r="B22" s="15" t="s">
        <v>19</v>
      </c>
      <c r="C22" s="96" t="s">
        <v>309</v>
      </c>
      <c r="D22" s="97">
        <f>'سال 97'!$BA22</f>
        <v>38525</v>
      </c>
      <c r="E22" s="15">
        <v>48</v>
      </c>
      <c r="F22" s="15">
        <v>97654265</v>
      </c>
      <c r="G22" s="15" t="s">
        <v>159</v>
      </c>
      <c r="H22" s="15" t="s">
        <v>17</v>
      </c>
      <c r="I22" s="15" t="s">
        <v>71</v>
      </c>
      <c r="J22" s="15" t="s">
        <v>69</v>
      </c>
      <c r="K22" s="15">
        <v>7000</v>
      </c>
      <c r="Q22" s="19">
        <v>0</v>
      </c>
      <c r="V22" s="15"/>
      <c r="W22" s="15"/>
      <c r="X22" s="32"/>
      <c r="Y22" s="32"/>
      <c r="Z22" s="19">
        <v>0</v>
      </c>
      <c r="AA22" s="15"/>
      <c r="AB22" s="31"/>
      <c r="AC22" s="32"/>
      <c r="AD22" s="32"/>
      <c r="AE22" s="32"/>
      <c r="AF22" s="32"/>
      <c r="AG22" s="33">
        <f>'سال 97'!$AF22-'سال 97'!$AE22</f>
        <v>0</v>
      </c>
      <c r="AH22" s="15"/>
      <c r="AI22" s="16"/>
      <c r="AJ22" s="15" t="s">
        <v>17</v>
      </c>
      <c r="AK22" s="15" t="s">
        <v>18</v>
      </c>
      <c r="AL22" s="32">
        <v>0</v>
      </c>
      <c r="AM22" s="32">
        <v>18327</v>
      </c>
      <c r="AN22" s="19">
        <f>'سال 97'!$AM22-'سال 97'!$AL22</f>
        <v>18327</v>
      </c>
      <c r="AO22" s="15" t="s">
        <v>18</v>
      </c>
      <c r="AP22" s="16">
        <v>159762480.70317253</v>
      </c>
      <c r="AQ22" s="15" t="s">
        <v>18</v>
      </c>
      <c r="AR22" s="15" t="s">
        <v>178</v>
      </c>
      <c r="AS22" s="32">
        <v>18327</v>
      </c>
      <c r="AT22" s="15">
        <v>28047</v>
      </c>
      <c r="AU22" s="15">
        <f>'سال 97'!$AT22-'سال 97'!$AS22</f>
        <v>9720</v>
      </c>
      <c r="AV22" s="15" t="s">
        <v>186</v>
      </c>
      <c r="AW22" s="66">
        <v>86325675.95502862</v>
      </c>
      <c r="AX22" s="15" t="s">
        <v>178</v>
      </c>
      <c r="AY22" s="15" t="s">
        <v>188</v>
      </c>
      <c r="AZ22" s="15">
        <v>28047</v>
      </c>
      <c r="BA22" s="1">
        <v>38525</v>
      </c>
      <c r="BB22" s="22">
        <f>'سال 97'!$BA22-'سال 97'!$AZ22</f>
        <v>10478</v>
      </c>
      <c r="BC22" s="1" t="s">
        <v>198</v>
      </c>
      <c r="BD22" s="16">
        <v>94189653.54402399</v>
      </c>
      <c r="BE22" s="23"/>
      <c r="BF22" s="85">
        <f>'سال 97'!$BD22+'سال 97'!$AW22+'سال 97'!$AP22+'سال 97'!$AI22+'سال 97'!$AB22+'سال 97'!$U22</f>
        <v>340277810.20222515</v>
      </c>
      <c r="BG22" s="90">
        <v>34393799</v>
      </c>
    </row>
    <row r="23" spans="1:59" ht="32.25" customHeight="1">
      <c r="A23" s="24">
        <v>22</v>
      </c>
      <c r="B23" s="15" t="s">
        <v>19</v>
      </c>
      <c r="C23" s="24" t="s">
        <v>310</v>
      </c>
      <c r="D23" s="97">
        <f>'سال 97'!$BA23</f>
        <v>66180</v>
      </c>
      <c r="E23" s="24">
        <v>89</v>
      </c>
      <c r="F23" s="24">
        <v>98822790</v>
      </c>
      <c r="G23" s="24" t="s">
        <v>159</v>
      </c>
      <c r="H23" s="24" t="s">
        <v>17</v>
      </c>
      <c r="I23" s="15" t="s">
        <v>72</v>
      </c>
      <c r="J23" s="24" t="s">
        <v>69</v>
      </c>
      <c r="K23" s="24">
        <v>7000</v>
      </c>
      <c r="L23" s="25"/>
      <c r="M23" s="25"/>
      <c r="N23" s="25"/>
      <c r="O23" s="25"/>
      <c r="P23" s="25"/>
      <c r="Q23" s="19">
        <v>0</v>
      </c>
      <c r="R23" s="25"/>
      <c r="V23" s="24"/>
      <c r="W23" s="24"/>
      <c r="X23" s="28"/>
      <c r="Y23" s="28"/>
      <c r="Z23" s="19">
        <v>0</v>
      </c>
      <c r="AA23" s="24"/>
      <c r="AB23" s="27"/>
      <c r="AC23" s="28"/>
      <c r="AD23" s="28"/>
      <c r="AE23" s="28"/>
      <c r="AF23" s="28"/>
      <c r="AG23" s="29">
        <f>'سال 97'!$AF23-'سال 97'!$AE23</f>
        <v>0</v>
      </c>
      <c r="AH23" s="24"/>
      <c r="AI23" s="16"/>
      <c r="AJ23" s="15" t="s">
        <v>17</v>
      </c>
      <c r="AK23" s="15" t="s">
        <v>18</v>
      </c>
      <c r="AL23" s="28">
        <v>0</v>
      </c>
      <c r="AM23" s="28">
        <v>31111</v>
      </c>
      <c r="AN23" s="19">
        <f>'سال 97'!$AM23-'سال 97'!$AL23</f>
        <v>31111</v>
      </c>
      <c r="AO23" s="15" t="s">
        <v>18</v>
      </c>
      <c r="AP23" s="30">
        <v>271204809.1425984</v>
      </c>
      <c r="AQ23" s="15" t="s">
        <v>18</v>
      </c>
      <c r="AR23" s="15" t="s">
        <v>178</v>
      </c>
      <c r="AS23" s="28">
        <v>31111</v>
      </c>
      <c r="AT23" s="15">
        <v>48062</v>
      </c>
      <c r="AU23" s="15">
        <f>'سال 97'!$AT23-'سال 97'!$AS23</f>
        <v>16951</v>
      </c>
      <c r="AV23" s="15" t="s">
        <v>186</v>
      </c>
      <c r="AW23" s="66">
        <v>150545939.62075</v>
      </c>
      <c r="AX23" s="15" t="s">
        <v>178</v>
      </c>
      <c r="AY23" s="15" t="s">
        <v>188</v>
      </c>
      <c r="AZ23" s="15">
        <v>48062</v>
      </c>
      <c r="BA23" s="25">
        <v>66180</v>
      </c>
      <c r="BB23" s="22">
        <f>'سال 97'!$BA23-'سال 97'!$AZ23</f>
        <v>18118</v>
      </c>
      <c r="BC23" s="1" t="s">
        <v>198</v>
      </c>
      <c r="BD23" s="30">
        <v>162867736.4869848</v>
      </c>
      <c r="BE23" s="23"/>
      <c r="BF23" s="85">
        <f>'سال 97'!$BD23+'سال 97'!$AW23+'سال 97'!$AP23+'سال 97'!$AI23+'سال 97'!$AB23+'سال 97'!$U23</f>
        <v>584618485.2503332</v>
      </c>
      <c r="BG23" s="90">
        <v>96826078</v>
      </c>
    </row>
    <row r="24" spans="1:59" ht="32.25" customHeight="1">
      <c r="A24" s="24">
        <v>23</v>
      </c>
      <c r="B24" s="15" t="s">
        <v>19</v>
      </c>
      <c r="C24" s="15" t="s">
        <v>180</v>
      </c>
      <c r="D24" s="97">
        <f>'سال 97'!$BA24</f>
        <v>5890</v>
      </c>
      <c r="E24" s="15">
        <v>15</v>
      </c>
      <c r="F24" s="24">
        <v>10246411</v>
      </c>
      <c r="G24" s="15" t="s">
        <v>147</v>
      </c>
      <c r="H24" s="24" t="s">
        <v>183</v>
      </c>
      <c r="I24" s="15" t="s">
        <v>181</v>
      </c>
      <c r="J24" s="24" t="s">
        <v>182</v>
      </c>
      <c r="K24" s="15">
        <v>8000</v>
      </c>
      <c r="Q24" s="19">
        <v>0</v>
      </c>
      <c r="S24" s="43"/>
      <c r="T24" s="43"/>
      <c r="U24" s="43"/>
      <c r="V24" s="15"/>
      <c r="W24" s="15"/>
      <c r="X24" s="42"/>
      <c r="Y24" s="42"/>
      <c r="Z24" s="19">
        <v>0</v>
      </c>
      <c r="AA24" s="15"/>
      <c r="AB24" s="44"/>
      <c r="AC24" s="42"/>
      <c r="AD24" s="42"/>
      <c r="AE24" s="42"/>
      <c r="AF24" s="42"/>
      <c r="AG24" s="45">
        <f>'سال 97'!$AF24-'سال 97'!$AE24</f>
        <v>0</v>
      </c>
      <c r="AH24" s="15"/>
      <c r="AI24" s="46"/>
      <c r="AJ24" s="15"/>
      <c r="AK24" s="15"/>
      <c r="AL24" s="42"/>
      <c r="AM24" s="42"/>
      <c r="AN24" s="19">
        <f>'سال 97'!$AM24-'سال 97'!$AL24</f>
        <v>0</v>
      </c>
      <c r="AO24" s="15"/>
      <c r="AP24" s="47"/>
      <c r="AQ24" s="15" t="s">
        <v>18</v>
      </c>
      <c r="AR24" s="15" t="s">
        <v>178</v>
      </c>
      <c r="AS24" s="42">
        <v>0</v>
      </c>
      <c r="AT24" s="42">
        <v>3100</v>
      </c>
      <c r="AU24" s="15">
        <f>'سال 97'!$AT24-'سال 97'!$AS24</f>
        <v>3100</v>
      </c>
      <c r="AV24" s="15" t="s">
        <v>186</v>
      </c>
      <c r="AW24" s="66">
        <v>29584026.86102501</v>
      </c>
      <c r="AX24" s="15" t="s">
        <v>178</v>
      </c>
      <c r="AY24" s="15" t="s">
        <v>188</v>
      </c>
      <c r="AZ24" s="42">
        <v>3100</v>
      </c>
      <c r="BA24" s="1">
        <v>5890</v>
      </c>
      <c r="BB24" s="22">
        <f>'سال 97'!$BA24-'سال 97'!$AZ24</f>
        <v>2790</v>
      </c>
      <c r="BC24" s="1" t="s">
        <v>198</v>
      </c>
      <c r="BD24" s="30">
        <v>26949859.826914724</v>
      </c>
      <c r="BE24" s="23"/>
      <c r="BF24" s="85">
        <f>'سال 97'!$BD24+'سال 97'!$AW24+'سال 97'!$AP24+'سال 97'!$AI24+'سال 97'!$AB24+'سال 97'!$U24</f>
        <v>56533886.68793973</v>
      </c>
      <c r="BG24" s="90">
        <v>97489075</v>
      </c>
    </row>
    <row r="25" spans="1:59" ht="32.25" customHeight="1">
      <c r="A25" s="24">
        <v>24</v>
      </c>
      <c r="B25" s="15" t="s">
        <v>19</v>
      </c>
      <c r="C25" s="15" t="s">
        <v>179</v>
      </c>
      <c r="D25" s="97">
        <f>'سال 97'!$BA25</f>
        <v>2728</v>
      </c>
      <c r="E25" s="15">
        <v>5</v>
      </c>
      <c r="F25" s="24">
        <v>22368759</v>
      </c>
      <c r="G25" s="15" t="s">
        <v>147</v>
      </c>
      <c r="H25" s="24" t="s">
        <v>184</v>
      </c>
      <c r="I25" s="15" t="s">
        <v>185</v>
      </c>
      <c r="J25" s="24" t="s">
        <v>44</v>
      </c>
      <c r="K25" s="15">
        <v>8000</v>
      </c>
      <c r="Q25" s="19">
        <v>0</v>
      </c>
      <c r="S25" s="43"/>
      <c r="T25" s="43"/>
      <c r="U25" s="43"/>
      <c r="V25" s="15"/>
      <c r="W25" s="15"/>
      <c r="X25" s="42"/>
      <c r="Y25" s="42"/>
      <c r="Z25" s="19">
        <v>0</v>
      </c>
      <c r="AA25" s="15"/>
      <c r="AB25" s="44"/>
      <c r="AC25" s="42"/>
      <c r="AD25" s="42"/>
      <c r="AE25" s="42"/>
      <c r="AF25" s="42"/>
      <c r="AG25" s="45">
        <f>'سال 97'!$AF25-'سال 97'!$AE25</f>
        <v>0</v>
      </c>
      <c r="AH25" s="15"/>
      <c r="AI25" s="46"/>
      <c r="AJ25" s="15"/>
      <c r="AK25" s="15"/>
      <c r="AL25" s="42"/>
      <c r="AM25" s="42"/>
      <c r="AN25" s="19">
        <f>'سال 97'!$AM25-'سال 97'!$AL25</f>
        <v>0</v>
      </c>
      <c r="AO25" s="15"/>
      <c r="AP25" s="47"/>
      <c r="AQ25" s="15" t="s">
        <v>18</v>
      </c>
      <c r="AR25" s="15" t="s">
        <v>178</v>
      </c>
      <c r="AS25" s="42">
        <v>0</v>
      </c>
      <c r="AT25" s="42">
        <v>1307</v>
      </c>
      <c r="AU25" s="15">
        <f>'سال 97'!$AT25-'سال 97'!$AS25</f>
        <v>1307</v>
      </c>
      <c r="AV25" s="15" t="s">
        <v>186</v>
      </c>
      <c r="AW25" s="65">
        <v>12676707.319692306</v>
      </c>
      <c r="AX25" s="15" t="s">
        <v>178</v>
      </c>
      <c r="AY25" s="15" t="s">
        <v>188</v>
      </c>
      <c r="AZ25" s="42">
        <v>1307</v>
      </c>
      <c r="BA25" s="1">
        <v>2728</v>
      </c>
      <c r="BB25" s="22">
        <f>'سال 97'!$BA25-'سال 97'!$AZ25</f>
        <v>1421</v>
      </c>
      <c r="BC25" s="1" t="s">
        <v>198</v>
      </c>
      <c r="BD25" s="16">
        <v>13950278.59056538</v>
      </c>
      <c r="BE25" s="23"/>
      <c r="BF25" s="85">
        <f>'سال 97'!$BD25+'سال 97'!$AW25+'سال 97'!$AP25+'سال 97'!$AI25+'سال 97'!$AB25+'سال 97'!$U25</f>
        <v>26626985.910257686</v>
      </c>
      <c r="BG25" s="90">
        <v>97845525</v>
      </c>
    </row>
    <row r="26" spans="1:59" ht="32.25" customHeight="1">
      <c r="A26" s="24">
        <v>26</v>
      </c>
      <c r="B26" s="15" t="s">
        <v>199</v>
      </c>
      <c r="C26" s="15" t="s">
        <v>187</v>
      </c>
      <c r="D26" s="97">
        <f>'سال 97'!$BA26</f>
        <v>780</v>
      </c>
      <c r="E26" s="15">
        <v>5</v>
      </c>
      <c r="F26" s="15">
        <v>11003593</v>
      </c>
      <c r="G26" s="15" t="s">
        <v>150</v>
      </c>
      <c r="H26" s="24" t="s">
        <v>190</v>
      </c>
      <c r="I26" s="15" t="s">
        <v>193</v>
      </c>
      <c r="J26" s="15" t="s">
        <v>192</v>
      </c>
      <c r="K26" s="15">
        <v>8000</v>
      </c>
      <c r="Q26" s="19">
        <v>0</v>
      </c>
      <c r="S26" s="43"/>
      <c r="T26" s="43"/>
      <c r="U26" s="43"/>
      <c r="V26" s="15"/>
      <c r="W26" s="15"/>
      <c r="X26" s="42"/>
      <c r="Y26" s="42"/>
      <c r="Z26" s="19">
        <v>0</v>
      </c>
      <c r="AA26" s="15"/>
      <c r="AB26" s="44"/>
      <c r="AC26" s="42"/>
      <c r="AD26" s="42"/>
      <c r="AE26" s="42"/>
      <c r="AF26" s="42"/>
      <c r="AG26" s="45">
        <f>'سال 97'!$AF26-'سال 97'!$AE26</f>
        <v>0</v>
      </c>
      <c r="AH26" s="15"/>
      <c r="AI26" s="46"/>
      <c r="AJ26" s="15"/>
      <c r="AK26" s="15"/>
      <c r="AL26" s="42"/>
      <c r="AM26" s="42"/>
      <c r="AN26" s="19">
        <f>'سال 97'!$AM26-'سال 97'!$AL26</f>
        <v>0</v>
      </c>
      <c r="AO26" s="15"/>
      <c r="AP26" s="47"/>
      <c r="AQ26" s="15"/>
      <c r="AR26" s="15"/>
      <c r="AS26" s="42"/>
      <c r="AT26" s="42"/>
      <c r="AU26" s="15">
        <f>'سال 97'!$AT26-'سال 97'!$AS26</f>
        <v>0</v>
      </c>
      <c r="AV26" s="22"/>
      <c r="AX26" s="15" t="s">
        <v>178</v>
      </c>
      <c r="AY26" s="15" t="s">
        <v>188</v>
      </c>
      <c r="AZ26" s="1">
        <v>0</v>
      </c>
      <c r="BA26" s="1">
        <v>780</v>
      </c>
      <c r="BB26" s="22">
        <f>'سال 97'!$BA26-'سال 97'!$AZ26</f>
        <v>780</v>
      </c>
      <c r="BC26" s="1" t="s">
        <v>198</v>
      </c>
      <c r="BD26" s="16">
        <v>6476491</v>
      </c>
      <c r="BE26" s="23"/>
      <c r="BF26" s="85">
        <f>'سال 97'!$BD26+'سال 97'!$AW26+'سال 97'!$AP26+'سال 97'!$AI26+'سال 97'!$AB26+'سال 97'!$U26</f>
        <v>6476491</v>
      </c>
      <c r="BG26" s="90">
        <v>174546436</v>
      </c>
    </row>
    <row r="27" spans="1:59" ht="32.25" customHeight="1">
      <c r="A27" s="24">
        <v>28</v>
      </c>
      <c r="B27" s="15" t="s">
        <v>19</v>
      </c>
      <c r="C27" s="15" t="s">
        <v>195</v>
      </c>
      <c r="D27" s="97">
        <f>'سال 97'!$BA27</f>
        <v>5383</v>
      </c>
      <c r="E27" s="15">
        <v>15</v>
      </c>
      <c r="F27" s="15">
        <v>99437212</v>
      </c>
      <c r="G27" s="15" t="s">
        <v>167</v>
      </c>
      <c r="H27" s="24" t="s">
        <v>197</v>
      </c>
      <c r="I27" s="15" t="s">
        <v>196</v>
      </c>
      <c r="J27" s="15" t="s">
        <v>25</v>
      </c>
      <c r="K27" s="15">
        <v>8000</v>
      </c>
      <c r="Q27" s="19">
        <v>0</v>
      </c>
      <c r="S27" s="43"/>
      <c r="T27" s="43"/>
      <c r="U27" s="43"/>
      <c r="V27" s="15"/>
      <c r="W27" s="15"/>
      <c r="X27" s="42"/>
      <c r="Y27" s="42"/>
      <c r="Z27" s="19">
        <v>0</v>
      </c>
      <c r="AA27" s="15"/>
      <c r="AB27" s="44"/>
      <c r="AC27" s="42"/>
      <c r="AD27" s="42"/>
      <c r="AE27" s="42"/>
      <c r="AF27" s="42"/>
      <c r="AG27" s="45">
        <v>0</v>
      </c>
      <c r="AH27" s="15"/>
      <c r="AI27" s="46"/>
      <c r="AJ27" s="15"/>
      <c r="AK27" s="15"/>
      <c r="AL27" s="42"/>
      <c r="AM27" s="42"/>
      <c r="AN27" s="19">
        <f>'سال 97'!$AM27-'سال 97'!$AL27</f>
        <v>0</v>
      </c>
      <c r="AO27" s="15"/>
      <c r="AP27" s="47"/>
      <c r="AQ27" s="15"/>
      <c r="AR27" s="15"/>
      <c r="AS27" s="42"/>
      <c r="AT27" s="42"/>
      <c r="AU27" s="15">
        <f>'سال 97'!$AT27-'سال 97'!$AS27</f>
        <v>0</v>
      </c>
      <c r="AV27" s="22"/>
      <c r="AX27" s="15" t="s">
        <v>178</v>
      </c>
      <c r="AY27" s="15" t="s">
        <v>188</v>
      </c>
      <c r="AZ27" s="1">
        <v>0</v>
      </c>
      <c r="BA27" s="1">
        <v>5383</v>
      </c>
      <c r="BB27" s="22">
        <f>'سال 97'!$BA27-'سال 97'!$AZ27</f>
        <v>5383</v>
      </c>
      <c r="BC27" s="1" t="s">
        <v>198</v>
      </c>
      <c r="BD27" s="16">
        <v>51996808.40440214</v>
      </c>
      <c r="BE27" s="23"/>
      <c r="BF27" s="85">
        <f>'سال 97'!$BD27+'سال 97'!$AW27+'سال 97'!$AP27+'سال 97'!$AI27+'سال 97'!$AB27+'سال 97'!$U27</f>
        <v>51996808.40440214</v>
      </c>
      <c r="BG27" s="90">
        <v>173876310</v>
      </c>
    </row>
    <row r="28" spans="1:59" ht="32.25" customHeight="1">
      <c r="A28" s="24">
        <v>27</v>
      </c>
      <c r="B28" s="15" t="s">
        <v>19</v>
      </c>
      <c r="C28" s="15" t="s">
        <v>189</v>
      </c>
      <c r="D28" s="97">
        <f>'سال 97'!$BA28</f>
        <v>6174</v>
      </c>
      <c r="E28" s="15">
        <v>100</v>
      </c>
      <c r="F28" s="15">
        <v>10873449</v>
      </c>
      <c r="G28" s="15" t="s">
        <v>150</v>
      </c>
      <c r="H28" s="15" t="s">
        <v>191</v>
      </c>
      <c r="I28" s="15" t="s">
        <v>194</v>
      </c>
      <c r="J28" s="15" t="s">
        <v>182</v>
      </c>
      <c r="K28" s="15">
        <v>7000</v>
      </c>
      <c r="Q28" s="19">
        <v>0</v>
      </c>
      <c r="S28" s="43"/>
      <c r="T28" s="43"/>
      <c r="U28" s="43"/>
      <c r="V28" s="15"/>
      <c r="W28" s="15"/>
      <c r="X28" s="42"/>
      <c r="Y28" s="42"/>
      <c r="Z28" s="19">
        <v>0</v>
      </c>
      <c r="AA28" s="15"/>
      <c r="AB28" s="44"/>
      <c r="AC28" s="42"/>
      <c r="AD28" s="42"/>
      <c r="AE28" s="42"/>
      <c r="AF28" s="42"/>
      <c r="AG28" s="45">
        <v>0</v>
      </c>
      <c r="AH28" s="15"/>
      <c r="AI28" s="46"/>
      <c r="AJ28" s="15"/>
      <c r="AK28" s="15"/>
      <c r="AL28" s="42"/>
      <c r="AM28" s="42"/>
      <c r="AN28" s="19">
        <f>'سال 97'!$AM28-'سال 97'!$AL28</f>
        <v>0</v>
      </c>
      <c r="AO28" s="15"/>
      <c r="AP28" s="47"/>
      <c r="AQ28" s="15"/>
      <c r="AR28" s="15"/>
      <c r="AS28" s="42"/>
      <c r="AT28" s="42"/>
      <c r="AU28" s="15">
        <f>'سال 97'!$AT28-'سال 97'!$AS28</f>
        <v>0</v>
      </c>
      <c r="AV28" s="22"/>
      <c r="AX28" s="15" t="s">
        <v>178</v>
      </c>
      <c r="AY28" s="15" t="s">
        <v>188</v>
      </c>
      <c r="AZ28" s="1">
        <v>0</v>
      </c>
      <c r="BA28" s="1">
        <v>6174</v>
      </c>
      <c r="BB28" s="22">
        <f>'سال 97'!$BA28-'سال 97'!$AZ28</f>
        <v>6174</v>
      </c>
      <c r="BC28" s="1" t="s">
        <v>198</v>
      </c>
      <c r="BD28" s="16">
        <v>52287710.77775988</v>
      </c>
      <c r="BE28" s="23"/>
      <c r="BF28" s="85">
        <f>'سال 97'!$BD28+'سال 97'!$AW28+'سال 97'!$AP28+'سال 97'!$AI28+'سال 97'!$AB28+'سال 97'!$U28</f>
        <v>52287710.77775988</v>
      </c>
      <c r="BG28" s="90">
        <v>11795179</v>
      </c>
    </row>
    <row r="29" spans="1:59" ht="32.25" customHeight="1">
      <c r="A29" s="24">
        <v>28</v>
      </c>
      <c r="B29" s="15" t="s">
        <v>199</v>
      </c>
      <c r="C29" s="15" t="s">
        <v>187</v>
      </c>
      <c r="D29" s="97">
        <f>'سال 97'!$BA29</f>
        <v>984</v>
      </c>
      <c r="E29" s="15">
        <v>5</v>
      </c>
      <c r="F29" s="96">
        <v>11003593</v>
      </c>
      <c r="G29" s="96" t="s">
        <v>150</v>
      </c>
      <c r="H29" s="24" t="s">
        <v>190</v>
      </c>
      <c r="I29" s="96" t="s">
        <v>193</v>
      </c>
      <c r="J29" s="96" t="s">
        <v>192</v>
      </c>
      <c r="K29" s="96">
        <v>8000</v>
      </c>
      <c r="Q29" s="22"/>
      <c r="V29" s="15"/>
      <c r="W29" s="15"/>
      <c r="X29" s="32"/>
      <c r="Y29" s="32"/>
      <c r="Z29" s="33"/>
      <c r="AA29" s="15"/>
      <c r="AB29" s="31"/>
      <c r="AC29" s="32"/>
      <c r="AD29" s="32"/>
      <c r="AE29" s="32"/>
      <c r="AF29" s="32"/>
      <c r="AG29" s="33"/>
      <c r="AH29" s="15"/>
      <c r="AI29" s="16"/>
      <c r="AJ29" s="15"/>
      <c r="AK29" s="15"/>
      <c r="AL29" s="32"/>
      <c r="AM29" s="32"/>
      <c r="AN29" s="19">
        <f>'سال 97'!$AM29-'سال 97'!$AL29</f>
        <v>0</v>
      </c>
      <c r="AO29" s="15"/>
      <c r="AP29" s="16"/>
      <c r="AQ29" s="15"/>
      <c r="AR29" s="15"/>
      <c r="AS29" s="32"/>
      <c r="AT29" s="15"/>
      <c r="AU29" s="15">
        <f>'سال 97'!$AT29-'سال 97'!$AS29</f>
        <v>0</v>
      </c>
      <c r="AV29" s="22"/>
      <c r="AX29" s="96" t="s">
        <v>178</v>
      </c>
      <c r="AY29" s="96" t="s">
        <v>188</v>
      </c>
      <c r="AZ29" s="94">
        <v>0</v>
      </c>
      <c r="BA29" s="1">
        <v>984</v>
      </c>
      <c r="BB29" s="22">
        <f>'سال 97'!$BA29-'سال 97'!$AZ29</f>
        <v>984</v>
      </c>
      <c r="BC29" s="94" t="s">
        <v>198</v>
      </c>
      <c r="BD29" s="16">
        <v>8170342</v>
      </c>
      <c r="BE29" s="23"/>
      <c r="BF29" s="85">
        <f>'سال 97'!$BD29+'سال 97'!$AW29+'سال 97'!$AP29+'سال 97'!$AI29+'سال 97'!$AB29+'سال 97'!$U29</f>
        <v>8170342</v>
      </c>
      <c r="BG29" s="90">
        <v>12713756</v>
      </c>
    </row>
    <row r="30" spans="1:59" ht="32.25" customHeight="1">
      <c r="A30" s="24">
        <v>29</v>
      </c>
      <c r="B30" s="15" t="s">
        <v>199</v>
      </c>
      <c r="C30" s="15" t="s">
        <v>200</v>
      </c>
      <c r="D30" s="97">
        <f>'سال 97'!$BA30</f>
        <v>0</v>
      </c>
      <c r="E30" s="15">
        <v>5</v>
      </c>
      <c r="F30" s="15">
        <v>11151181</v>
      </c>
      <c r="G30" s="15" t="s">
        <v>204</v>
      </c>
      <c r="H30" s="15" t="s">
        <v>207</v>
      </c>
      <c r="I30" s="15" t="s">
        <v>205</v>
      </c>
      <c r="J30" s="15" t="s">
        <v>206</v>
      </c>
      <c r="K30" s="15">
        <v>8000</v>
      </c>
      <c r="L30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19">
        <f>'سال 97'!$AM30-'سال 97'!$AL30</f>
        <v>0</v>
      </c>
      <c r="AO30" s="22"/>
      <c r="AP30" s="22"/>
      <c r="AQ30" s="22"/>
      <c r="AR30" s="22"/>
      <c r="AS30" s="22"/>
      <c r="AT30" s="22"/>
      <c r="AU30" s="15">
        <f>'سال 97'!$AT30-'سال 97'!$AS30</f>
        <v>0</v>
      </c>
      <c r="AV30" s="22"/>
      <c r="AW30" s="22"/>
      <c r="AX30" s="22"/>
      <c r="AY30" s="22"/>
      <c r="AZ30" s="22"/>
      <c r="BA30" s="22"/>
      <c r="BB30" s="22">
        <f>'سال 97'!$BA30-'سال 97'!$AZ30</f>
        <v>0</v>
      </c>
      <c r="BD30" s="44"/>
      <c r="BE30" s="23"/>
      <c r="BG30" s="90">
        <v>6340620</v>
      </c>
    </row>
    <row r="31" spans="1:59" ht="32.25" customHeight="1">
      <c r="A31" s="24">
        <v>30</v>
      </c>
      <c r="B31" s="15" t="s">
        <v>199</v>
      </c>
      <c r="C31" s="24" t="s">
        <v>201</v>
      </c>
      <c r="D31" s="97">
        <f>'سال 97'!$BA31</f>
        <v>0</v>
      </c>
      <c r="E31" s="24">
        <v>5</v>
      </c>
      <c r="F31" s="24"/>
      <c r="G31" s="24" t="s">
        <v>159</v>
      </c>
      <c r="H31" s="24"/>
      <c r="I31" s="24"/>
      <c r="J31" s="24"/>
      <c r="K31" s="24"/>
      <c r="L31" s="25"/>
      <c r="M31" s="25"/>
      <c r="N31" s="25"/>
      <c r="O31" s="25"/>
      <c r="P31" s="25"/>
      <c r="Q31" s="26">
        <f>'سال 97'!$P31-'سال 97'!$O31</f>
        <v>0</v>
      </c>
      <c r="R31" s="25"/>
      <c r="S31" s="48"/>
      <c r="T31" s="48"/>
      <c r="U31" s="48"/>
      <c r="V31" s="24"/>
      <c r="W31" s="24"/>
      <c r="X31" s="28"/>
      <c r="Y31" s="28"/>
      <c r="Z31" s="29">
        <f>'سال 97'!$Y31-'سال 97'!$X31</f>
        <v>0</v>
      </c>
      <c r="AA31" s="24"/>
      <c r="AB31" s="27"/>
      <c r="AC31" s="28"/>
      <c r="AD31" s="28"/>
      <c r="AE31" s="28"/>
      <c r="AF31" s="28"/>
      <c r="AG31" s="29">
        <f>'سال 97'!$AF31-'سال 97'!$AE31</f>
        <v>0</v>
      </c>
      <c r="AH31" s="24"/>
      <c r="AI31" s="49"/>
      <c r="AJ31" s="24"/>
      <c r="AK31" s="24"/>
      <c r="AL31" s="28"/>
      <c r="AM31" s="28"/>
      <c r="AN31" s="19">
        <f>'سال 97'!$AM31-'سال 97'!$AL31</f>
        <v>0</v>
      </c>
      <c r="AO31" s="24"/>
      <c r="AP31" s="50"/>
      <c r="AQ31" s="24"/>
      <c r="AR31" s="24"/>
      <c r="AS31" s="28"/>
      <c r="AT31" s="28"/>
      <c r="AU31" s="15">
        <f>'سال 97'!$AT31-'سال 97'!$AS31</f>
        <v>0</v>
      </c>
      <c r="AV31" s="26"/>
      <c r="AW31" s="25"/>
      <c r="AX31" s="25"/>
      <c r="AY31" s="25"/>
      <c r="AZ31" s="25"/>
      <c r="BA31" s="25"/>
      <c r="BB31" s="22">
        <f>'سال 97'!$BA31-'سال 97'!$AZ31</f>
        <v>0</v>
      </c>
      <c r="BC31" s="25"/>
      <c r="BD31" s="27"/>
      <c r="BE31" s="23"/>
      <c r="BG31" s="17"/>
    </row>
    <row r="32" spans="1:59" ht="32.25" customHeight="1">
      <c r="A32" s="24">
        <v>31</v>
      </c>
      <c r="B32" s="15" t="s">
        <v>199</v>
      </c>
      <c r="C32" s="24" t="s">
        <v>202</v>
      </c>
      <c r="D32" s="97">
        <f>'سال 97'!$BA32</f>
        <v>0</v>
      </c>
      <c r="E32" s="24">
        <v>5</v>
      </c>
      <c r="F32" s="24"/>
      <c r="G32" s="24" t="s">
        <v>159</v>
      </c>
      <c r="H32" s="24"/>
      <c r="I32" s="24"/>
      <c r="J32" s="24"/>
      <c r="K32" s="24"/>
      <c r="L32" s="25"/>
      <c r="M32" s="25"/>
      <c r="N32" s="25"/>
      <c r="O32" s="25"/>
      <c r="P32" s="25"/>
      <c r="Q32" s="26">
        <f>'سال 97'!$P32-'سال 97'!$O32</f>
        <v>0</v>
      </c>
      <c r="R32" s="25"/>
      <c r="S32" s="55"/>
      <c r="T32" s="55"/>
      <c r="U32" s="55"/>
      <c r="V32" s="24"/>
      <c r="W32" s="24"/>
      <c r="X32" s="52"/>
      <c r="Y32" s="52"/>
      <c r="Z32" s="53">
        <f>'سال 97'!$Y32-'سال 97'!$X32</f>
        <v>0</v>
      </c>
      <c r="AA32" s="24"/>
      <c r="AB32" s="51"/>
      <c r="AC32" s="52"/>
      <c r="AD32" s="52"/>
      <c r="AE32" s="52"/>
      <c r="AF32" s="52"/>
      <c r="AG32" s="53">
        <f>'سال 97'!$AF32-'سال 97'!$AE32</f>
        <v>0</v>
      </c>
      <c r="AH32" s="24"/>
      <c r="AI32" s="56"/>
      <c r="AJ32" s="24"/>
      <c r="AK32" s="24"/>
      <c r="AL32" s="52"/>
      <c r="AM32" s="52"/>
      <c r="AN32" s="19">
        <f>'سال 97'!$AM32-'سال 97'!$AL32</f>
        <v>0</v>
      </c>
      <c r="AO32" s="24"/>
      <c r="AP32" s="54"/>
      <c r="AQ32" s="24"/>
      <c r="AR32" s="24"/>
      <c r="AS32" s="52"/>
      <c r="AT32" s="52"/>
      <c r="AU32" s="15">
        <f>'سال 97'!$AT32-'سال 97'!$AS32</f>
        <v>0</v>
      </c>
      <c r="AV32" s="26"/>
      <c r="AW32" s="25"/>
      <c r="AX32" s="25"/>
      <c r="AY32" s="25"/>
      <c r="AZ32" s="25"/>
      <c r="BA32" s="25"/>
      <c r="BB32" s="22">
        <f>'سال 97'!$BA32-'سال 97'!$AZ32</f>
        <v>0</v>
      </c>
      <c r="BC32" s="25"/>
      <c r="BD32" s="51"/>
      <c r="BE32" s="23"/>
      <c r="BG32" s="17"/>
    </row>
    <row r="33" spans="1:59" ht="32.25" customHeight="1">
      <c r="A33" s="24">
        <v>32</v>
      </c>
      <c r="B33" s="15" t="s">
        <v>199</v>
      </c>
      <c r="C33" s="24" t="s">
        <v>210</v>
      </c>
      <c r="D33" s="97">
        <f>'سال 97'!$BA33</f>
        <v>0</v>
      </c>
      <c r="E33" s="24">
        <v>5</v>
      </c>
      <c r="F33" s="24"/>
      <c r="G33" s="24" t="s">
        <v>220</v>
      </c>
      <c r="H33" s="24"/>
      <c r="I33" s="24"/>
      <c r="J33" s="24"/>
      <c r="K33" s="24"/>
      <c r="L33" s="25"/>
      <c r="M33" s="25"/>
      <c r="N33" s="25"/>
      <c r="O33" s="25"/>
      <c r="P33" s="25"/>
      <c r="Q33" s="26">
        <f>'سال 97'!$P33-'سال 97'!$O33</f>
        <v>0</v>
      </c>
      <c r="R33" s="25"/>
      <c r="S33" s="55"/>
      <c r="T33" s="55"/>
      <c r="U33" s="55"/>
      <c r="V33" s="24"/>
      <c r="W33" s="24"/>
      <c r="X33" s="52"/>
      <c r="Y33" s="52"/>
      <c r="Z33" s="53">
        <f>'سال 97'!$Y33-'سال 97'!$X33</f>
        <v>0</v>
      </c>
      <c r="AA33" s="24"/>
      <c r="AB33" s="51"/>
      <c r="AC33" s="52"/>
      <c r="AD33" s="52"/>
      <c r="AE33" s="52"/>
      <c r="AF33" s="52"/>
      <c r="AG33" s="53">
        <f>'سال 97'!$AF33-'سال 97'!$AE33</f>
        <v>0</v>
      </c>
      <c r="AH33" s="24"/>
      <c r="AI33" s="56"/>
      <c r="AJ33" s="24"/>
      <c r="AK33" s="24"/>
      <c r="AL33" s="52"/>
      <c r="AM33" s="52"/>
      <c r="AN33" s="19">
        <f>'سال 97'!$AM33-'سال 97'!$AL33</f>
        <v>0</v>
      </c>
      <c r="AO33" s="24"/>
      <c r="AP33" s="54"/>
      <c r="AQ33" s="24"/>
      <c r="AR33" s="24"/>
      <c r="AS33" s="52"/>
      <c r="AT33" s="52"/>
      <c r="AU33" s="15">
        <f>'سال 97'!$AT33-'سال 97'!$AS33</f>
        <v>0</v>
      </c>
      <c r="AV33" s="26"/>
      <c r="AW33" s="25"/>
      <c r="AX33" s="25"/>
      <c r="AY33" s="25"/>
      <c r="AZ33" s="25"/>
      <c r="BA33" s="25"/>
      <c r="BB33" s="22">
        <f>'سال 97'!$BA33-'سال 97'!$AZ33</f>
        <v>0</v>
      </c>
      <c r="BC33" s="25"/>
      <c r="BD33" s="51"/>
      <c r="BE33" s="23"/>
      <c r="BG33" s="17"/>
    </row>
    <row r="34" spans="1:57" ht="32.25" customHeight="1">
      <c r="A34" s="24"/>
      <c r="B34" s="15"/>
      <c r="C34" s="24"/>
      <c r="E34" s="24"/>
      <c r="F34" s="24"/>
      <c r="G34" s="24"/>
      <c r="H34" s="24"/>
      <c r="I34" s="15"/>
      <c r="J34" s="24"/>
      <c r="K34" s="24"/>
      <c r="L34" s="25"/>
      <c r="M34" s="25"/>
      <c r="N34" s="25"/>
      <c r="O34" s="25"/>
      <c r="P34" s="25"/>
      <c r="Q34" s="26"/>
      <c r="R34" s="25"/>
      <c r="V34" s="24"/>
      <c r="W34" s="24"/>
      <c r="X34" s="28"/>
      <c r="Y34" s="28"/>
      <c r="Z34" s="29"/>
      <c r="AA34" s="24"/>
      <c r="AB34" s="27"/>
      <c r="AC34" s="28"/>
      <c r="AD34" s="28"/>
      <c r="AE34" s="28"/>
      <c r="AF34" s="28"/>
      <c r="AG34" s="29"/>
      <c r="AH34" s="24"/>
      <c r="AI34" s="16"/>
      <c r="AJ34" s="15"/>
      <c r="AK34" s="15"/>
      <c r="AL34" s="28"/>
      <c r="AM34" s="28"/>
      <c r="AN34" s="29"/>
      <c r="AO34" s="15"/>
      <c r="AP34" s="30"/>
      <c r="AQ34" s="15"/>
      <c r="AR34" s="15"/>
      <c r="AS34" s="28"/>
      <c r="AT34" s="15"/>
      <c r="AU34" s="15"/>
      <c r="AV34" s="26"/>
      <c r="AW34" s="25"/>
      <c r="AX34" s="25"/>
      <c r="AY34" s="25"/>
      <c r="AZ34" s="25"/>
      <c r="BA34" s="25"/>
      <c r="BB34" s="25"/>
      <c r="BC34" s="25"/>
      <c r="BD34" s="27"/>
      <c r="BE34" s="23"/>
    </row>
    <row r="35" spans="1:57" ht="32.25" customHeight="1">
      <c r="A35" s="15"/>
      <c r="B35" s="15"/>
      <c r="C35" s="15"/>
      <c r="E35" s="15"/>
      <c r="F35" s="15"/>
      <c r="G35" s="15"/>
      <c r="H35" s="15"/>
      <c r="I35" s="15"/>
      <c r="J35" s="15"/>
      <c r="Q35" s="22"/>
      <c r="V35" s="15"/>
      <c r="W35" s="15"/>
      <c r="X35" s="15"/>
      <c r="Y35" s="15"/>
      <c r="Z35" s="19"/>
      <c r="AA35" s="15"/>
      <c r="AB35" s="16"/>
      <c r="AC35" s="15"/>
      <c r="AD35" s="15"/>
      <c r="AE35" s="15"/>
      <c r="AF35" s="15"/>
      <c r="AG35" s="19"/>
      <c r="AH35" s="15"/>
      <c r="AI35" s="16"/>
      <c r="AJ35" s="15"/>
      <c r="AK35" s="15"/>
      <c r="AL35" s="15"/>
      <c r="AM35" s="15"/>
      <c r="AN35" s="22"/>
      <c r="AP35" s="17"/>
      <c r="BD35" s="17"/>
      <c r="BE35" s="23"/>
    </row>
    <row r="36" spans="1:57" ht="32.25" customHeight="1">
      <c r="A36" s="15"/>
      <c r="B36" s="15"/>
      <c r="C36" s="15"/>
      <c r="E36" s="15"/>
      <c r="F36" s="15"/>
      <c r="G36" s="15"/>
      <c r="H36" s="15"/>
      <c r="I36" s="15"/>
      <c r="J36" s="15"/>
      <c r="Q36" s="22"/>
      <c r="V36" s="15"/>
      <c r="W36" s="15"/>
      <c r="X36" s="15"/>
      <c r="Y36" s="15"/>
      <c r="Z36" s="19"/>
      <c r="AA36" s="15"/>
      <c r="AB36" s="16"/>
      <c r="AC36" s="15"/>
      <c r="AD36" s="15"/>
      <c r="AE36" s="15"/>
      <c r="AF36" s="15"/>
      <c r="AG36" s="19"/>
      <c r="AH36" s="15"/>
      <c r="AI36" s="16"/>
      <c r="AJ36" s="15"/>
      <c r="AK36" s="15"/>
      <c r="AL36" s="15"/>
      <c r="AM36" s="15"/>
      <c r="AN36" s="22"/>
      <c r="AP36" s="17"/>
      <c r="BD36" s="17"/>
      <c r="BE36" s="23"/>
    </row>
    <row r="37" spans="1:57" ht="32.25" customHeight="1">
      <c r="A37" s="15"/>
      <c r="B37" s="15"/>
      <c r="C37" s="15"/>
      <c r="E37" s="15"/>
      <c r="F37" s="15"/>
      <c r="G37" s="15"/>
      <c r="H37" s="15"/>
      <c r="I37" s="15"/>
      <c r="J37" s="15"/>
      <c r="Q37" s="22"/>
      <c r="V37" s="15"/>
      <c r="W37" s="15"/>
      <c r="X37" s="15"/>
      <c r="Y37" s="15"/>
      <c r="Z37" s="19"/>
      <c r="AA37" s="15"/>
      <c r="AB37" s="16"/>
      <c r="AC37" s="15"/>
      <c r="AD37" s="15"/>
      <c r="AE37" s="15"/>
      <c r="AF37" s="15"/>
      <c r="AG37" s="19"/>
      <c r="AH37" s="15"/>
      <c r="AI37" s="16"/>
      <c r="AJ37" s="15"/>
      <c r="AK37" s="15"/>
      <c r="AL37" s="15"/>
      <c r="AM37" s="15"/>
      <c r="AN37" s="22"/>
      <c r="AP37" s="17"/>
      <c r="BD37" s="17"/>
      <c r="BE37" s="23"/>
    </row>
    <row r="38" spans="1:57" ht="32.25" customHeight="1">
      <c r="A38" s="15"/>
      <c r="B38" s="15"/>
      <c r="C38" s="15"/>
      <c r="E38" s="15"/>
      <c r="F38" s="15"/>
      <c r="G38" s="15"/>
      <c r="H38" s="15"/>
      <c r="I38" s="15"/>
      <c r="J38" s="15"/>
      <c r="Q38" s="22"/>
      <c r="V38" s="15"/>
      <c r="W38" s="15"/>
      <c r="X38" s="15"/>
      <c r="Y38" s="15"/>
      <c r="Z38" s="19"/>
      <c r="AA38" s="15"/>
      <c r="AB38" s="16"/>
      <c r="AC38" s="15"/>
      <c r="AD38" s="15"/>
      <c r="AE38" s="15"/>
      <c r="AF38" s="15"/>
      <c r="AG38" s="19"/>
      <c r="AH38" s="15"/>
      <c r="AI38" s="16"/>
      <c r="AJ38" s="15"/>
      <c r="AK38" s="15"/>
      <c r="AL38" s="15"/>
      <c r="AM38" s="15"/>
      <c r="AN38" s="22"/>
      <c r="AP38" s="17"/>
      <c r="BD38" s="17"/>
      <c r="BE38" s="23"/>
    </row>
    <row r="39" spans="1:57" ht="32.25" customHeight="1">
      <c r="A39" s="15"/>
      <c r="B39" s="15"/>
      <c r="C39" s="15"/>
      <c r="E39" s="15"/>
      <c r="F39" s="15"/>
      <c r="G39" s="15"/>
      <c r="H39" s="15"/>
      <c r="I39" s="15"/>
      <c r="J39" s="15"/>
      <c r="Q39" s="22"/>
      <c r="V39" s="15"/>
      <c r="W39" s="15"/>
      <c r="X39" s="15"/>
      <c r="Y39" s="15"/>
      <c r="Z39" s="19"/>
      <c r="AA39" s="15"/>
      <c r="AB39" s="16"/>
      <c r="AC39" s="15"/>
      <c r="AD39" s="15"/>
      <c r="AE39" s="15"/>
      <c r="AF39" s="15"/>
      <c r="AG39" s="19"/>
      <c r="AH39" s="15"/>
      <c r="AI39" s="16"/>
      <c r="AJ39" s="15"/>
      <c r="AK39" s="15"/>
      <c r="AL39" s="15"/>
      <c r="AM39" s="15"/>
      <c r="AN39" s="22"/>
      <c r="AP39" s="17"/>
      <c r="BD39" s="17"/>
      <c r="BE39" s="23"/>
    </row>
    <row r="40" spans="1:57" ht="32.25" customHeight="1">
      <c r="A40" s="15"/>
      <c r="B40" s="15"/>
      <c r="C40" s="15"/>
      <c r="E40" s="15"/>
      <c r="F40" s="15"/>
      <c r="G40" s="15"/>
      <c r="H40" s="15"/>
      <c r="I40" s="15"/>
      <c r="J40" s="15"/>
      <c r="Q40" s="22"/>
      <c r="V40" s="15"/>
      <c r="W40" s="15"/>
      <c r="X40" s="15"/>
      <c r="Y40" s="15"/>
      <c r="Z40" s="19"/>
      <c r="AA40" s="15"/>
      <c r="AB40" s="16"/>
      <c r="AC40" s="15"/>
      <c r="AD40" s="15"/>
      <c r="AE40" s="15"/>
      <c r="AF40" s="15"/>
      <c r="AG40" s="19"/>
      <c r="AH40" s="15"/>
      <c r="AI40" s="16"/>
      <c r="AJ40" s="15"/>
      <c r="AK40" s="15"/>
      <c r="AL40" s="15"/>
      <c r="AM40" s="15"/>
      <c r="AN40" s="22"/>
      <c r="AP40" s="17"/>
      <c r="BD40" s="17"/>
      <c r="BE40" s="23"/>
    </row>
    <row r="41" spans="1:57" ht="32.25" customHeight="1">
      <c r="A41" s="15"/>
      <c r="B41" s="15"/>
      <c r="C41" s="15"/>
      <c r="E41" s="15"/>
      <c r="F41" s="15"/>
      <c r="G41" s="15"/>
      <c r="H41" s="15"/>
      <c r="I41" s="15"/>
      <c r="J41" s="15"/>
      <c r="K41" s="15"/>
      <c r="Q41" s="22"/>
      <c r="V41" s="15"/>
      <c r="W41" s="15"/>
      <c r="X41" s="15"/>
      <c r="Y41" s="15"/>
      <c r="Z41" s="19"/>
      <c r="AA41" s="15"/>
      <c r="AB41" s="16"/>
      <c r="AC41" s="15"/>
      <c r="AD41" s="15"/>
      <c r="AE41" s="15"/>
      <c r="AF41" s="15"/>
      <c r="AG41" s="19"/>
      <c r="AH41" s="15"/>
      <c r="AI41" s="16"/>
      <c r="AJ41" s="15"/>
      <c r="AK41" s="15"/>
      <c r="AL41" s="15"/>
      <c r="AM41" s="15"/>
      <c r="AN41" s="22"/>
      <c r="AP41" s="17"/>
      <c r="BD41" s="17"/>
      <c r="BE41" s="23"/>
    </row>
    <row r="42" spans="1:57" ht="32.25" customHeight="1">
      <c r="A42" s="15"/>
      <c r="B42" s="15"/>
      <c r="C42" s="15"/>
      <c r="E42" s="15"/>
      <c r="F42" s="15"/>
      <c r="G42" s="15"/>
      <c r="H42" s="15"/>
      <c r="I42" s="15"/>
      <c r="J42" s="15"/>
      <c r="K42" s="15"/>
      <c r="Q42" s="22"/>
      <c r="V42" s="15"/>
      <c r="W42" s="15"/>
      <c r="X42" s="15"/>
      <c r="Y42" s="15"/>
      <c r="Z42" s="19"/>
      <c r="AA42" s="15"/>
      <c r="AB42" s="16"/>
      <c r="AC42" s="15"/>
      <c r="AD42" s="15"/>
      <c r="AE42" s="15"/>
      <c r="AF42" s="15"/>
      <c r="AG42" s="19"/>
      <c r="AH42" s="15"/>
      <c r="AI42" s="16"/>
      <c r="AJ42" s="15"/>
      <c r="AK42" s="15"/>
      <c r="AL42" s="15"/>
      <c r="AM42" s="15"/>
      <c r="AN42" s="22"/>
      <c r="AP42" s="17"/>
      <c r="BD42" s="17"/>
      <c r="BE42" s="23"/>
    </row>
    <row r="43" spans="1:57" ht="32.25" customHeight="1">
      <c r="A43" s="15"/>
      <c r="B43" s="15"/>
      <c r="C43" s="15"/>
      <c r="E43" s="15"/>
      <c r="F43" s="15"/>
      <c r="G43" s="15"/>
      <c r="H43" s="15"/>
      <c r="I43" s="15"/>
      <c r="J43" s="15"/>
      <c r="K43" s="15"/>
      <c r="Q43" s="22"/>
      <c r="V43" s="15"/>
      <c r="W43" s="15"/>
      <c r="X43" s="15"/>
      <c r="Y43" s="15"/>
      <c r="Z43" s="19"/>
      <c r="AA43" s="15"/>
      <c r="AB43" s="16"/>
      <c r="AC43" s="15"/>
      <c r="AD43" s="15"/>
      <c r="AE43" s="15"/>
      <c r="AF43" s="15"/>
      <c r="AG43" s="19"/>
      <c r="AH43" s="15"/>
      <c r="AI43" s="16"/>
      <c r="AJ43" s="15"/>
      <c r="AK43" s="15"/>
      <c r="AL43" s="15"/>
      <c r="AM43" s="15"/>
      <c r="AN43" s="22"/>
      <c r="AP43" s="17"/>
      <c r="BD43" s="17"/>
      <c r="BE43" s="23"/>
    </row>
    <row r="56" spans="1:40" ht="43.5" customHeight="1">
      <c r="A56" s="79" t="s">
        <v>203</v>
      </c>
      <c r="B56" s="80"/>
      <c r="C56" s="81"/>
      <c r="E56" s="17">
        <v>132244</v>
      </c>
      <c r="Q56" s="1">
        <f>SUM('سال 97'!$Q$2:$Q$33)</f>
        <v>3206</v>
      </c>
      <c r="Z56" s="1">
        <f>SUM('سال 97'!$Z$2:$Z$33)</f>
        <v>43940</v>
      </c>
      <c r="AG56" s="1">
        <f>SUM(AG4:AG55)</f>
        <v>28815</v>
      </c>
      <c r="AN56" s="1">
        <f>SUM(AN4:AN55)</f>
        <v>121388</v>
      </c>
    </row>
    <row r="57" spans="1:42" ht="43.5" customHeight="1">
      <c r="A57" s="76" t="s">
        <v>173</v>
      </c>
      <c r="B57" s="77"/>
      <c r="C57" s="78"/>
      <c r="E57" s="17">
        <f>SUM(F57:AP57)</f>
        <v>1516267980.8292933</v>
      </c>
      <c r="U57" s="1">
        <f>SUM('سال 97'!$U$2:$U$33)</f>
        <v>29141595</v>
      </c>
      <c r="AB57" s="34">
        <f>SUM(AB4:AB56)</f>
        <v>126044031.89000002</v>
      </c>
      <c r="AI57" s="34">
        <f>SUM(AI4:AI56)</f>
        <v>265050209</v>
      </c>
      <c r="AP57" s="34">
        <f>SUM(AP4:AP56)</f>
        <v>1096032144.9392934</v>
      </c>
    </row>
    <row r="58" spans="1:5" ht="43.5" customHeight="1">
      <c r="A58" s="73" t="s">
        <v>172</v>
      </c>
      <c r="B58" s="74"/>
      <c r="C58" s="75"/>
      <c r="E58" s="17">
        <f>SUM(F58:AP58)</f>
        <v>0</v>
      </c>
    </row>
    <row r="63" spans="1:6" ht="48" customHeight="1">
      <c r="A63" s="82" t="str">
        <f>سال94!A56:D56</f>
        <v>کل انرژی تزریق شده از ابتدای احداث نیروگاه ها تا کنون</v>
      </c>
      <c r="B63" s="83"/>
      <c r="C63" s="83"/>
      <c r="E63" s="84"/>
      <c r="F63" s="41">
        <f>سال94!E56</f>
        <v>335890</v>
      </c>
    </row>
    <row r="64" spans="1:6" ht="48" customHeight="1">
      <c r="A64" s="82" t="str">
        <f>سال94!A57:D57</f>
        <v>مبلغ کل واریزی به حساب مالکان نیروگاه تا کنون</v>
      </c>
      <c r="B64" s="83"/>
      <c r="C64" s="83"/>
      <c r="E64" s="84"/>
      <c r="F64" s="41">
        <f>سال94!E57</f>
        <v>3589709313.7292933</v>
      </c>
    </row>
    <row r="65" spans="1:6" ht="48" customHeight="1">
      <c r="A65" s="82" t="str">
        <f>سال94!A58:D58</f>
        <v>مبلغ کل حق الزحمه دریافتی از ساتبا تا کنون</v>
      </c>
      <c r="B65" s="83"/>
      <c r="C65" s="83"/>
      <c r="E65" s="84"/>
      <c r="F65" s="41">
        <f>سال94!E58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W67"/>
  <sheetViews>
    <sheetView rightToLeft="1" zoomScale="50" zoomScaleNormal="50" zoomScaleSheetLayoutView="85" zoomScalePageLayoutView="0" workbookViewId="0" topLeftCell="A1">
      <pane xSplit="5" ySplit="1" topLeftCell="F2" activePane="bottomRight" state="frozen"/>
      <selection pane="topLeft" activeCell="Q83" sqref="Q83"/>
      <selection pane="topRight" activeCell="Q83" sqref="Q83"/>
      <selection pane="bottomLeft" activeCell="Q83" sqref="Q83"/>
      <selection pane="bottomRight" activeCell="B9" sqref="B9"/>
    </sheetView>
  </sheetViews>
  <sheetFormatPr defaultColWidth="9.00390625" defaultRowHeight="15"/>
  <cols>
    <col min="1" max="1" width="36.28125" style="1" customWidth="1"/>
    <col min="2" max="2" width="16.7109375" style="1" customWidth="1"/>
    <col min="3" max="3" width="25.421875" style="1" customWidth="1"/>
    <col min="4" max="4" width="14.28125" style="1" customWidth="1"/>
    <col min="5" max="5" width="15.00390625" style="1" customWidth="1"/>
    <col min="6" max="6" width="16.421875" style="1" hidden="1" customWidth="1"/>
    <col min="7" max="7" width="11.7109375" style="1" hidden="1" customWidth="1"/>
    <col min="8" max="8" width="10.57421875" style="1" hidden="1" customWidth="1"/>
    <col min="9" max="9" width="14.28125" style="1" hidden="1" customWidth="1"/>
    <col min="10" max="10" width="13.8515625" style="1" hidden="1" customWidth="1"/>
    <col min="11" max="11" width="12.421875" style="1" hidden="1" customWidth="1"/>
    <col min="12" max="12" width="13.7109375" style="1" hidden="1" customWidth="1"/>
    <col min="13" max="13" width="12.7109375" style="1" hidden="1" customWidth="1"/>
    <col min="14" max="14" width="12.57421875" style="1" hidden="1" customWidth="1"/>
    <col min="15" max="15" width="10.8515625" style="1" hidden="1" customWidth="1"/>
    <col min="16" max="16" width="10.28125" style="1" hidden="1" customWidth="1"/>
    <col min="17" max="17" width="11.8515625" style="1" hidden="1" customWidth="1"/>
    <col min="18" max="18" width="14.57421875" style="1" hidden="1" customWidth="1"/>
    <col min="19" max="19" width="25.28125" style="1" hidden="1" customWidth="1"/>
    <col min="20" max="20" width="26.28125" style="1" hidden="1" customWidth="1"/>
    <col min="21" max="21" width="21.421875" style="1" hidden="1" customWidth="1"/>
    <col min="22" max="22" width="11.7109375" style="1" hidden="1" customWidth="1"/>
    <col min="23" max="23" width="11.421875" style="1" hidden="1" customWidth="1"/>
    <col min="24" max="24" width="10.8515625" style="1" hidden="1" customWidth="1"/>
    <col min="25" max="25" width="11.28125" style="1" hidden="1" customWidth="1"/>
    <col min="26" max="26" width="13.00390625" style="1" hidden="1" customWidth="1"/>
    <col min="27" max="27" width="14.57421875" style="1" hidden="1" customWidth="1"/>
    <col min="28" max="28" width="18.421875" style="1" hidden="1" customWidth="1"/>
    <col min="29" max="29" width="13.8515625" style="1" hidden="1" customWidth="1"/>
    <col min="30" max="30" width="13.7109375" style="1" hidden="1" customWidth="1"/>
    <col min="31" max="31" width="10.8515625" style="1" hidden="1" customWidth="1"/>
    <col min="32" max="32" width="11.28125" style="1" hidden="1" customWidth="1"/>
    <col min="33" max="33" width="13.00390625" style="1" hidden="1" customWidth="1"/>
    <col min="34" max="34" width="14.57421875" style="1" hidden="1" customWidth="1"/>
    <col min="35" max="35" width="18.421875" style="1" hidden="1" customWidth="1"/>
    <col min="36" max="36" width="13.8515625" style="1" hidden="1" customWidth="1"/>
    <col min="37" max="37" width="13.7109375" style="1" hidden="1" customWidth="1"/>
    <col min="38" max="38" width="10.8515625" style="1" hidden="1" customWidth="1"/>
    <col min="39" max="39" width="11.28125" style="1" hidden="1" customWidth="1"/>
    <col min="40" max="40" width="13.00390625" style="1" hidden="1" customWidth="1"/>
    <col min="41" max="41" width="14.57421875" style="94" hidden="1" customWidth="1"/>
    <col min="42" max="42" width="19.57421875" style="1" hidden="1" customWidth="1"/>
    <col min="43" max="43" width="15.00390625" style="1" hidden="1" customWidth="1"/>
    <col min="44" max="44" width="14.7109375" style="1" hidden="1" customWidth="1"/>
    <col min="45" max="45" width="11.421875" style="1" hidden="1" customWidth="1"/>
    <col min="46" max="46" width="12.28125" style="1" hidden="1" customWidth="1"/>
    <col min="47" max="47" width="14.00390625" style="1" hidden="1" customWidth="1"/>
    <col min="48" max="48" width="14.57421875" style="1" hidden="1" customWidth="1"/>
    <col min="49" max="49" width="20.8515625" style="1" hidden="1" customWidth="1"/>
    <col min="50" max="50" width="16.00390625" style="1" hidden="1" customWidth="1"/>
    <col min="51" max="51" width="15.8515625" style="1" hidden="1" customWidth="1"/>
    <col min="52" max="52" width="12.57421875" style="1" hidden="1" customWidth="1"/>
    <col min="53" max="53" width="13.421875" style="1" hidden="1" customWidth="1"/>
    <col min="54" max="54" width="15.140625" style="1" hidden="1" customWidth="1"/>
    <col min="55" max="55" width="15.28125" style="1" hidden="1" customWidth="1"/>
    <col min="56" max="56" width="21.8515625" style="1" hidden="1" customWidth="1"/>
    <col min="57" max="57" width="16.00390625" style="94" customWidth="1"/>
    <col min="58" max="58" width="15.8515625" style="94" customWidth="1"/>
    <col min="59" max="59" width="12.57421875" style="94" customWidth="1"/>
    <col min="60" max="60" width="13.421875" style="94" customWidth="1"/>
    <col min="61" max="61" width="15.140625" style="94" customWidth="1"/>
    <col min="62" max="62" width="21.8515625" style="94" customWidth="1"/>
    <col min="63" max="63" width="20.57421875" style="17" customWidth="1"/>
    <col min="64" max="16384" width="9.00390625" style="1" customWidth="1"/>
  </cols>
  <sheetData>
    <row r="1" spans="1:75" ht="128.25" customHeight="1" thickBot="1">
      <c r="A1" s="1" t="s">
        <v>73</v>
      </c>
      <c r="B1" s="1" t="s">
        <v>74</v>
      </c>
      <c r="C1" s="2" t="s">
        <v>75</v>
      </c>
      <c r="D1" s="72" t="s">
        <v>215</v>
      </c>
      <c r="E1" s="2" t="s">
        <v>76</v>
      </c>
      <c r="F1" s="2" t="s">
        <v>78</v>
      </c>
      <c r="G1" s="2" t="s">
        <v>79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60" t="s">
        <v>85</v>
      </c>
      <c r="N1" s="60" t="s">
        <v>86</v>
      </c>
      <c r="O1" s="4" t="s">
        <v>87</v>
      </c>
      <c r="P1" s="4" t="s">
        <v>88</v>
      </c>
      <c r="Q1" s="36" t="s">
        <v>89</v>
      </c>
      <c r="R1" s="4" t="s">
        <v>90</v>
      </c>
      <c r="S1" s="4" t="s">
        <v>137</v>
      </c>
      <c r="T1" s="4" t="s">
        <v>138</v>
      </c>
      <c r="U1" s="4" t="s">
        <v>139</v>
      </c>
      <c r="V1" s="61" t="s">
        <v>92</v>
      </c>
      <c r="W1" s="61" t="s">
        <v>93</v>
      </c>
      <c r="X1" s="6" t="s">
        <v>94</v>
      </c>
      <c r="Y1" s="6" t="s">
        <v>95</v>
      </c>
      <c r="Z1" s="36" t="s">
        <v>96</v>
      </c>
      <c r="AA1" s="6" t="s">
        <v>97</v>
      </c>
      <c r="AB1" s="4" t="s">
        <v>98</v>
      </c>
      <c r="AC1" s="62" t="s">
        <v>99</v>
      </c>
      <c r="AD1" s="62" t="s">
        <v>100</v>
      </c>
      <c r="AE1" s="8" t="s">
        <v>101</v>
      </c>
      <c r="AF1" s="8" t="s">
        <v>102</v>
      </c>
      <c r="AG1" s="36" t="s">
        <v>103</v>
      </c>
      <c r="AH1" s="8" t="s">
        <v>104</v>
      </c>
      <c r="AI1" s="4" t="s">
        <v>105</v>
      </c>
      <c r="AJ1" s="63" t="s">
        <v>106</v>
      </c>
      <c r="AK1" s="63" t="s">
        <v>107</v>
      </c>
      <c r="AL1" s="10" t="s">
        <v>108</v>
      </c>
      <c r="AM1" s="10" t="s">
        <v>109</v>
      </c>
      <c r="AN1" s="40" t="s">
        <v>110</v>
      </c>
      <c r="AO1" s="10" t="s">
        <v>237</v>
      </c>
      <c r="AP1" s="57" t="s">
        <v>112</v>
      </c>
      <c r="AQ1" s="64" t="s">
        <v>113</v>
      </c>
      <c r="AR1" s="64" t="s">
        <v>114</v>
      </c>
      <c r="AS1" s="12" t="s">
        <v>115</v>
      </c>
      <c r="AT1" s="12" t="s">
        <v>116</v>
      </c>
      <c r="AU1" s="36" t="s">
        <v>117</v>
      </c>
      <c r="AV1" s="12" t="s">
        <v>118</v>
      </c>
      <c r="AW1" s="4" t="s">
        <v>119</v>
      </c>
      <c r="AX1" s="59" t="s">
        <v>120</v>
      </c>
      <c r="AY1" s="59" t="s">
        <v>121</v>
      </c>
      <c r="AZ1" s="14" t="s">
        <v>122</v>
      </c>
      <c r="BA1" s="14" t="s">
        <v>123</v>
      </c>
      <c r="BB1" s="40" t="s">
        <v>124</v>
      </c>
      <c r="BC1" s="14" t="s">
        <v>125</v>
      </c>
      <c r="BD1" s="4" t="s">
        <v>140</v>
      </c>
      <c r="BE1" s="103" t="s">
        <v>283</v>
      </c>
      <c r="BF1" s="103" t="s">
        <v>284</v>
      </c>
      <c r="BG1" s="14" t="s">
        <v>285</v>
      </c>
      <c r="BH1" s="14" t="s">
        <v>286</v>
      </c>
      <c r="BI1" s="36" t="s">
        <v>282</v>
      </c>
      <c r="BJ1" s="4" t="s">
        <v>91</v>
      </c>
      <c r="BK1" s="91" t="s">
        <v>323</v>
      </c>
      <c r="BL1" s="117" t="s">
        <v>311</v>
      </c>
      <c r="BM1" s="118" t="s">
        <v>312</v>
      </c>
      <c r="BN1" s="119" t="s">
        <v>315</v>
      </c>
      <c r="BO1" s="120" t="s">
        <v>317</v>
      </c>
      <c r="BP1" s="118" t="s">
        <v>313</v>
      </c>
      <c r="BQ1" s="118" t="s">
        <v>314</v>
      </c>
      <c r="BR1" s="119" t="s">
        <v>316</v>
      </c>
      <c r="BS1" s="120" t="s">
        <v>318</v>
      </c>
      <c r="BT1" s="118" t="s">
        <v>319</v>
      </c>
      <c r="BU1" s="118" t="s">
        <v>320</v>
      </c>
      <c r="BV1" s="119" t="s">
        <v>321</v>
      </c>
      <c r="BW1" s="120" t="s">
        <v>322</v>
      </c>
    </row>
    <row r="2" spans="1:74" ht="32.25" customHeight="1">
      <c r="A2" s="15">
        <v>1</v>
      </c>
      <c r="B2" s="15" t="s">
        <v>2</v>
      </c>
      <c r="C2" s="15" t="s">
        <v>0</v>
      </c>
      <c r="D2" s="71">
        <f>'سال 98'!$BB2+'سال 98'!$AU2+'سال 98'!$AN2+'سال 98'!$AG2+'سال 98'!$Z2+'سال 98'!$Q2</f>
        <v>175240</v>
      </c>
      <c r="E2" s="15">
        <v>100</v>
      </c>
      <c r="F2" s="15">
        <v>98867734</v>
      </c>
      <c r="G2" s="15" t="s">
        <v>150</v>
      </c>
      <c r="H2" s="15" t="s">
        <v>1</v>
      </c>
      <c r="I2" s="15" t="s">
        <v>4</v>
      </c>
      <c r="J2" s="15" t="s">
        <v>3</v>
      </c>
      <c r="K2" s="15">
        <v>8730</v>
      </c>
      <c r="M2" s="98" t="s">
        <v>188</v>
      </c>
      <c r="N2" s="98" t="s">
        <v>208</v>
      </c>
      <c r="O2" s="98">
        <v>214036</v>
      </c>
      <c r="P2" s="98">
        <v>243712</v>
      </c>
      <c r="Q2" s="99">
        <f>'سال 98'!$P2-'سال 98'!$O2</f>
        <v>29676</v>
      </c>
      <c r="R2" s="98" t="s">
        <v>212</v>
      </c>
      <c r="S2" s="17">
        <v>262899684</v>
      </c>
      <c r="T2" s="17">
        <v>161394365.88205802</v>
      </c>
      <c r="U2" s="17">
        <f>'سال 98'!$S2+'سال 98'!$T2</f>
        <v>424294049.882058</v>
      </c>
      <c r="V2" s="98" t="s">
        <v>208</v>
      </c>
      <c r="W2" s="98" t="s">
        <v>219</v>
      </c>
      <c r="X2" s="98">
        <v>243712</v>
      </c>
      <c r="Y2" s="98">
        <v>275026</v>
      </c>
      <c r="Z2" s="99">
        <f>'سال 98'!$Y2-'سال 98'!$X2</f>
        <v>31314</v>
      </c>
      <c r="AA2" s="98"/>
      <c r="AB2" s="17">
        <v>440005831.99489397</v>
      </c>
      <c r="AC2" s="98" t="s">
        <v>219</v>
      </c>
      <c r="AD2" s="98" t="s">
        <v>228</v>
      </c>
      <c r="AE2" s="98">
        <v>275026</v>
      </c>
      <c r="AF2" s="98">
        <v>303087</v>
      </c>
      <c r="AG2" s="99">
        <f>'سال 98'!$AF2-'سال 98'!$AE2</f>
        <v>28061</v>
      </c>
      <c r="AH2" s="98" t="s">
        <v>229</v>
      </c>
      <c r="AI2" s="17">
        <v>421061286.1700784</v>
      </c>
      <c r="AJ2" s="98" t="s">
        <v>228</v>
      </c>
      <c r="AK2" s="94" t="s">
        <v>236</v>
      </c>
      <c r="AL2" s="98">
        <v>303087</v>
      </c>
      <c r="AM2" s="98">
        <v>339179</v>
      </c>
      <c r="AN2" s="99">
        <v>36092</v>
      </c>
      <c r="AO2" s="94" t="s">
        <v>238</v>
      </c>
      <c r="AP2" s="100">
        <v>558570912.9575902</v>
      </c>
      <c r="AQ2" s="98" t="s">
        <v>236</v>
      </c>
      <c r="AR2" s="98" t="s">
        <v>239</v>
      </c>
      <c r="AS2" s="98">
        <v>339179</v>
      </c>
      <c r="AT2" s="98">
        <v>368783</v>
      </c>
      <c r="AU2" s="98">
        <v>29604</v>
      </c>
      <c r="AV2" s="98" t="s">
        <v>240</v>
      </c>
      <c r="AW2" s="17">
        <v>478102472.6670597</v>
      </c>
      <c r="AX2" s="98" t="s">
        <v>239</v>
      </c>
      <c r="AY2" s="94" t="s">
        <v>242</v>
      </c>
      <c r="AZ2" s="98">
        <v>368783</v>
      </c>
      <c r="BA2" s="98">
        <v>389276</v>
      </c>
      <c r="BB2" s="99">
        <f>'سال 98'!$BA2-'سال 98'!$AZ2</f>
        <v>20493</v>
      </c>
      <c r="BC2" s="98" t="s">
        <v>240</v>
      </c>
      <c r="BD2" s="95">
        <v>486298216.058699</v>
      </c>
      <c r="BE2" s="98" t="s">
        <v>242</v>
      </c>
      <c r="BF2" s="94" t="s">
        <v>252</v>
      </c>
      <c r="BG2" s="98">
        <v>389276</v>
      </c>
      <c r="BH2" s="98">
        <v>417886</v>
      </c>
      <c r="BI2" s="99">
        <v>28610</v>
      </c>
      <c r="BJ2" s="95">
        <v>705300760.8835835</v>
      </c>
      <c r="BK2" s="85">
        <f>'سال 98'!$BD2+'سال 98'!$AW2+'سال 98'!$AP2+'سال 98'!$AI2+'سال 98'!$AB2+'سال 98'!$U2</f>
        <v>2808332769.7303796</v>
      </c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</row>
    <row r="3" spans="1:74" ht="32.25" customHeight="1">
      <c r="A3" s="96">
        <v>2</v>
      </c>
      <c r="B3" s="15" t="s">
        <v>13</v>
      </c>
      <c r="C3" s="15" t="s">
        <v>0</v>
      </c>
      <c r="D3" s="71">
        <f>'سال 98'!$BB3+'سال 98'!$AU3+'سال 98'!$AN3+'سال 98'!$AG3+'سال 98'!$Z3+'سال 98'!$Q3</f>
        <v>29814</v>
      </c>
      <c r="E3" s="15">
        <v>20</v>
      </c>
      <c r="F3" s="15">
        <v>98867734</v>
      </c>
      <c r="G3" s="15" t="s">
        <v>150</v>
      </c>
      <c r="H3" s="15" t="s">
        <v>8</v>
      </c>
      <c r="I3" s="15" t="s">
        <v>14</v>
      </c>
      <c r="J3" s="15" t="s">
        <v>15</v>
      </c>
      <c r="K3" s="15">
        <v>8000</v>
      </c>
      <c r="M3" s="98" t="s">
        <v>188</v>
      </c>
      <c r="N3" s="98" t="s">
        <v>208</v>
      </c>
      <c r="O3" s="98">
        <v>38490</v>
      </c>
      <c r="P3" s="98">
        <v>43424</v>
      </c>
      <c r="Q3" s="99">
        <f>'سال 98'!$P3-'سال 98'!$O3</f>
        <v>4934</v>
      </c>
      <c r="R3" s="98" t="s">
        <v>212</v>
      </c>
      <c r="S3" s="17">
        <v>40108486</v>
      </c>
      <c r="T3" s="17">
        <v>20678808.52825193</v>
      </c>
      <c r="U3" s="17">
        <f>'سال 98'!$S3+'سال 98'!$T3</f>
        <v>60787294.52825193</v>
      </c>
      <c r="V3" s="98" t="s">
        <v>208</v>
      </c>
      <c r="W3" s="98" t="s">
        <v>219</v>
      </c>
      <c r="X3" s="98">
        <v>43424</v>
      </c>
      <c r="Y3" s="98">
        <v>49865</v>
      </c>
      <c r="Z3" s="99">
        <f>'سال 98'!$Y3-'سال 98'!$X3</f>
        <v>6441</v>
      </c>
      <c r="AA3" s="98"/>
      <c r="AB3" s="17">
        <v>79116220.56473714</v>
      </c>
      <c r="AC3" s="98" t="s">
        <v>219</v>
      </c>
      <c r="AD3" s="98" t="s">
        <v>228</v>
      </c>
      <c r="AE3" s="98">
        <v>49865</v>
      </c>
      <c r="AF3" s="98">
        <v>54915</v>
      </c>
      <c r="AG3" s="99">
        <f>'سال 98'!$AF3-'سال 98'!$AE3</f>
        <v>5050</v>
      </c>
      <c r="AH3" s="98" t="s">
        <v>229</v>
      </c>
      <c r="AI3" s="17">
        <v>61325589.92243303</v>
      </c>
      <c r="AJ3" s="98" t="s">
        <v>228</v>
      </c>
      <c r="AK3" s="94" t="s">
        <v>236</v>
      </c>
      <c r="AL3" s="98">
        <v>54915</v>
      </c>
      <c r="AM3" s="98">
        <v>60744</v>
      </c>
      <c r="AN3" s="99">
        <v>5829</v>
      </c>
      <c r="AO3" s="94" t="s">
        <v>238</v>
      </c>
      <c r="AP3" s="100">
        <v>73002645.6680516</v>
      </c>
      <c r="AQ3" s="98" t="s">
        <v>236</v>
      </c>
      <c r="AR3" s="98" t="s">
        <v>239</v>
      </c>
      <c r="AS3" s="98">
        <v>60744</v>
      </c>
      <c r="AT3" s="98">
        <v>65097</v>
      </c>
      <c r="AU3" s="98">
        <v>4353</v>
      </c>
      <c r="AV3" s="98" t="s">
        <v>240</v>
      </c>
      <c r="AW3" s="17">
        <v>56884668.9041393</v>
      </c>
      <c r="AX3" s="98" t="s">
        <v>239</v>
      </c>
      <c r="AY3" s="94" t="s">
        <v>242</v>
      </c>
      <c r="AZ3" s="98">
        <v>65097</v>
      </c>
      <c r="BA3" s="98">
        <v>68304</v>
      </c>
      <c r="BB3" s="99">
        <f>'سال 98'!$BA3-'سال 98'!$AZ3</f>
        <v>3207</v>
      </c>
      <c r="BC3" s="98" t="s">
        <v>240</v>
      </c>
      <c r="BD3" s="95">
        <v>61536043.05347926</v>
      </c>
      <c r="BE3" s="98" t="s">
        <v>242</v>
      </c>
      <c r="BF3" s="94" t="s">
        <v>252</v>
      </c>
      <c r="BG3" s="98">
        <v>68304</v>
      </c>
      <c r="BH3" s="98">
        <v>73041.73</v>
      </c>
      <c r="BI3" s="99">
        <v>4737.729999999996</v>
      </c>
      <c r="BJ3" s="95">
        <v>94441070.22119497</v>
      </c>
      <c r="BK3" s="85">
        <f>'سال 98'!$BD3+'سال 98'!$AW3+'سال 98'!$AP3+'سال 98'!$AI3+'سال 98'!$AB3+'سال 98'!$U3</f>
        <v>392652462.6410923</v>
      </c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</row>
    <row r="4" spans="1:74" ht="32.25" customHeight="1">
      <c r="A4" s="96">
        <v>3</v>
      </c>
      <c r="B4" s="15" t="s">
        <v>19</v>
      </c>
      <c r="C4" s="15" t="s">
        <v>141</v>
      </c>
      <c r="D4" s="71">
        <f>'سال 98'!$BB4+'سال 98'!$AU4+'سال 98'!$AN4+'سال 98'!$AG4+'سال 98'!$Z4+'سال 98'!$Q4</f>
        <v>7601</v>
      </c>
      <c r="E4" s="15">
        <v>5</v>
      </c>
      <c r="F4" s="15">
        <v>27133660</v>
      </c>
      <c r="G4" s="15" t="s">
        <v>142</v>
      </c>
      <c r="H4" s="15" t="s">
        <v>22</v>
      </c>
      <c r="I4" s="15" t="s">
        <v>20</v>
      </c>
      <c r="J4" s="15" t="s">
        <v>21</v>
      </c>
      <c r="K4" s="15">
        <v>8000</v>
      </c>
      <c r="M4" s="98" t="s">
        <v>188</v>
      </c>
      <c r="N4" s="98" t="s">
        <v>208</v>
      </c>
      <c r="O4" s="98">
        <v>7540</v>
      </c>
      <c r="P4" s="98">
        <v>8863</v>
      </c>
      <c r="Q4" s="99">
        <f>'سال 98'!$P4-'سال 98'!$O4</f>
        <v>1323</v>
      </c>
      <c r="R4" s="98" t="s">
        <v>212</v>
      </c>
      <c r="S4" s="17">
        <v>10754667</v>
      </c>
      <c r="T4" s="17">
        <v>4436289.033489171</v>
      </c>
      <c r="U4" s="17">
        <f>'سال 98'!$S4+'سال 98'!$T4</f>
        <v>15190956.033489171</v>
      </c>
      <c r="V4" s="98" t="s">
        <v>208</v>
      </c>
      <c r="W4" s="98" t="s">
        <v>219</v>
      </c>
      <c r="X4" s="98">
        <v>8863</v>
      </c>
      <c r="Y4" s="98">
        <v>10443</v>
      </c>
      <c r="Z4" s="99">
        <f>'سال 98'!$Y4-'سال 98'!$X4</f>
        <v>1580</v>
      </c>
      <c r="AA4" s="98"/>
      <c r="AB4" s="17">
        <v>17931629.129401524</v>
      </c>
      <c r="AC4" s="98" t="s">
        <v>219</v>
      </c>
      <c r="AD4" s="98" t="s">
        <v>228</v>
      </c>
      <c r="AE4" s="98">
        <v>10443</v>
      </c>
      <c r="AF4" s="98">
        <v>11688</v>
      </c>
      <c r="AG4" s="99">
        <f>'سال 98'!$AF4-'سال 98'!$AE4</f>
        <v>1245</v>
      </c>
      <c r="AH4" s="98" t="s">
        <v>229</v>
      </c>
      <c r="AI4" s="17">
        <v>14474135.091132456</v>
      </c>
      <c r="AJ4" s="98" t="s">
        <v>228</v>
      </c>
      <c r="AK4" s="94" t="s">
        <v>236</v>
      </c>
      <c r="AL4" s="98">
        <v>11688</v>
      </c>
      <c r="AM4" s="98">
        <v>13316</v>
      </c>
      <c r="AN4" s="99">
        <v>1628</v>
      </c>
      <c r="AO4" s="94" t="s">
        <v>238</v>
      </c>
      <c r="AP4" s="100">
        <v>19519316.882355418</v>
      </c>
      <c r="AQ4" s="98" t="s">
        <v>236</v>
      </c>
      <c r="AR4" s="98" t="s">
        <v>239</v>
      </c>
      <c r="AS4" s="98">
        <v>13316</v>
      </c>
      <c r="AT4" s="98">
        <v>14229</v>
      </c>
      <c r="AU4" s="98">
        <v>913</v>
      </c>
      <c r="AV4" s="98" t="s">
        <v>240</v>
      </c>
      <c r="AW4" s="17">
        <v>11421769.43456693</v>
      </c>
      <c r="AX4" s="98" t="s">
        <v>239</v>
      </c>
      <c r="AY4" s="94" t="s">
        <v>242</v>
      </c>
      <c r="AZ4" s="98">
        <v>14229</v>
      </c>
      <c r="BA4" s="98">
        <v>15141</v>
      </c>
      <c r="BB4" s="99">
        <f>'سال 98'!$BA4-'سال 98'!$AZ4</f>
        <v>912</v>
      </c>
      <c r="BC4" s="98" t="s">
        <v>240</v>
      </c>
      <c r="BD4" s="95">
        <v>16749844.68899575</v>
      </c>
      <c r="BE4" s="98" t="s">
        <v>242</v>
      </c>
      <c r="BF4" s="94" t="s">
        <v>252</v>
      </c>
      <c r="BG4" s="98">
        <v>15141</v>
      </c>
      <c r="BH4" s="98">
        <v>16416.036</v>
      </c>
      <c r="BI4" s="99">
        <v>1275.036</v>
      </c>
      <c r="BJ4" s="95">
        <v>24325848.055888694</v>
      </c>
      <c r="BK4" s="85">
        <f>'سال 98'!$BD4+'سال 98'!$AW4+'سال 98'!$AP4+'سال 98'!$AI4+'سال 98'!$AB4+'سال 98'!$U4</f>
        <v>95287651.25994125</v>
      </c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</row>
    <row r="5" spans="1:74" ht="32.25" customHeight="1">
      <c r="A5" s="96">
        <v>4</v>
      </c>
      <c r="B5" s="15" t="s">
        <v>19</v>
      </c>
      <c r="C5" s="15" t="s">
        <v>146</v>
      </c>
      <c r="D5" s="71">
        <f>'سال 98'!$BB5+'سال 98'!$AU5+'سال 98'!$AN5+'سال 98'!$AG5+'سال 98'!$Z5+'سال 98'!$Q5</f>
        <v>8334</v>
      </c>
      <c r="E5" s="15">
        <v>5</v>
      </c>
      <c r="F5" s="15">
        <v>37442470</v>
      </c>
      <c r="G5" s="15" t="s">
        <v>147</v>
      </c>
      <c r="H5" s="15" t="s">
        <v>23</v>
      </c>
      <c r="I5" s="15" t="s">
        <v>20</v>
      </c>
      <c r="J5" s="15" t="s">
        <v>21</v>
      </c>
      <c r="K5" s="15">
        <v>8000</v>
      </c>
      <c r="M5" s="98" t="s">
        <v>188</v>
      </c>
      <c r="N5" s="98" t="s">
        <v>208</v>
      </c>
      <c r="O5" s="98">
        <v>9136</v>
      </c>
      <c r="P5" s="98">
        <v>10609</v>
      </c>
      <c r="Q5" s="99">
        <f>'سال 98'!$P5-'سال 98'!$O5</f>
        <v>1473</v>
      </c>
      <c r="R5" s="98" t="s">
        <v>212</v>
      </c>
      <c r="S5" s="17">
        <v>11974017</v>
      </c>
      <c r="T5" s="17">
        <v>4939269.649531029</v>
      </c>
      <c r="U5" s="17">
        <f>'سال 98'!$S5+'سال 98'!$T5</f>
        <v>16913286.64953103</v>
      </c>
      <c r="V5" s="98" t="s">
        <v>208</v>
      </c>
      <c r="W5" s="98" t="s">
        <v>219</v>
      </c>
      <c r="X5" s="98">
        <v>10609</v>
      </c>
      <c r="Y5" s="98">
        <v>12159</v>
      </c>
      <c r="Z5" s="99">
        <f>'سال 98'!$Y5-'سال 98'!$X5</f>
        <v>1550</v>
      </c>
      <c r="AA5" s="98"/>
      <c r="AB5" s="17">
        <v>17843693.59920916</v>
      </c>
      <c r="AC5" s="98" t="s">
        <v>219</v>
      </c>
      <c r="AD5" s="98" t="s">
        <v>228</v>
      </c>
      <c r="AE5" s="98">
        <v>12159</v>
      </c>
      <c r="AF5" s="98">
        <v>13362</v>
      </c>
      <c r="AG5" s="99">
        <f>'سال 98'!$AF5-'سال 98'!$AE5</f>
        <v>1203</v>
      </c>
      <c r="AH5" s="98" t="s">
        <v>229</v>
      </c>
      <c r="AI5" s="17">
        <v>14186694.84001719</v>
      </c>
      <c r="AJ5" s="98" t="s">
        <v>228</v>
      </c>
      <c r="AK5" s="94" t="s">
        <v>236</v>
      </c>
      <c r="AL5" s="98">
        <v>13362</v>
      </c>
      <c r="AM5" s="98">
        <v>15011</v>
      </c>
      <c r="AN5" s="99">
        <v>1649</v>
      </c>
      <c r="AO5" s="94" t="s">
        <v>238</v>
      </c>
      <c r="AP5" s="100">
        <v>20055135.655381285</v>
      </c>
      <c r="AQ5" s="98" t="s">
        <v>236</v>
      </c>
      <c r="AR5" s="98" t="s">
        <v>239</v>
      </c>
      <c r="AS5" s="98">
        <v>15011</v>
      </c>
      <c r="AT5" s="98">
        <v>16385</v>
      </c>
      <c r="AU5" s="98">
        <v>1374</v>
      </c>
      <c r="AV5" s="98" t="s">
        <v>240</v>
      </c>
      <c r="AW5" s="17">
        <v>17436016.61060174</v>
      </c>
      <c r="AX5" s="98" t="s">
        <v>239</v>
      </c>
      <c r="AY5" s="94" t="s">
        <v>242</v>
      </c>
      <c r="AZ5" s="98">
        <v>16385</v>
      </c>
      <c r="BA5" s="98">
        <v>17470</v>
      </c>
      <c r="BB5" s="99">
        <f>'سال 98'!$BA5-'سال 98'!$AZ5</f>
        <v>1085</v>
      </c>
      <c r="BC5" s="98" t="s">
        <v>240</v>
      </c>
      <c r="BD5" s="95">
        <v>20214690.119743563</v>
      </c>
      <c r="BE5" s="98" t="s">
        <v>242</v>
      </c>
      <c r="BF5" s="94" t="s">
        <v>252</v>
      </c>
      <c r="BG5" s="98">
        <v>17470</v>
      </c>
      <c r="BH5" s="98">
        <v>18942.029</v>
      </c>
      <c r="BI5" s="99">
        <v>1472.0289999999986</v>
      </c>
      <c r="BJ5" s="95">
        <v>28489523.48950549</v>
      </c>
      <c r="BK5" s="85">
        <f>'سال 98'!$BD5+'سال 98'!$AW5+'سال 98'!$AP5+'سال 98'!$AI5+'سال 98'!$AB5+'سال 98'!$U5</f>
        <v>106649517.47448397</v>
      </c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</row>
    <row r="6" spans="1:74" ht="32.25" customHeight="1">
      <c r="A6" s="96">
        <v>5</v>
      </c>
      <c r="B6" s="15" t="s">
        <v>19</v>
      </c>
      <c r="C6" s="15" t="s">
        <v>24</v>
      </c>
      <c r="D6" s="71">
        <f>'سال 98'!$BB6+'سال 98'!$AU6+'سال 98'!$AN6+'سال 98'!$AG6+'سال 98'!$Z6+'سال 98'!$Q6</f>
        <v>32606</v>
      </c>
      <c r="E6" s="15">
        <v>20</v>
      </c>
      <c r="F6" s="15">
        <v>99393320</v>
      </c>
      <c r="G6" s="15" t="s">
        <v>152</v>
      </c>
      <c r="H6" s="15" t="s">
        <v>26</v>
      </c>
      <c r="I6" s="15" t="s">
        <v>27</v>
      </c>
      <c r="J6" s="15" t="s">
        <v>25</v>
      </c>
      <c r="K6" s="15">
        <v>8000</v>
      </c>
      <c r="M6" s="98" t="s">
        <v>188</v>
      </c>
      <c r="N6" s="98" t="s">
        <v>208</v>
      </c>
      <c r="O6" s="98">
        <v>24686</v>
      </c>
      <c r="P6" s="98">
        <v>29075</v>
      </c>
      <c r="Q6" s="99">
        <f>'سال 98'!$P6-'سال 98'!$O6</f>
        <v>4389</v>
      </c>
      <c r="R6" s="98" t="s">
        <v>212</v>
      </c>
      <c r="S6" s="17">
        <v>35678181</v>
      </c>
      <c r="T6" s="17">
        <v>12166133.693225197</v>
      </c>
      <c r="U6" s="17">
        <f>'سال 98'!$S6+'سال 98'!$T6</f>
        <v>47844314.6932252</v>
      </c>
      <c r="V6" s="98" t="s">
        <v>208</v>
      </c>
      <c r="W6" s="98" t="s">
        <v>219</v>
      </c>
      <c r="X6" s="98">
        <v>29075</v>
      </c>
      <c r="Y6" s="98">
        <v>35583</v>
      </c>
      <c r="Z6" s="99">
        <f>'سال 98'!$Y6-'سال 98'!$X6</f>
        <v>6508</v>
      </c>
      <c r="AA6" s="98"/>
      <c r="AB6" s="17">
        <v>70081836.57650101</v>
      </c>
      <c r="AC6" s="98" t="s">
        <v>219</v>
      </c>
      <c r="AD6" s="98" t="s">
        <v>228</v>
      </c>
      <c r="AE6" s="98">
        <v>35583</v>
      </c>
      <c r="AF6" s="98">
        <v>41049</v>
      </c>
      <c r="AG6" s="99">
        <f>'سال 98'!$AF6-'سال 98'!$AE6</f>
        <v>5466</v>
      </c>
      <c r="AH6" s="98" t="s">
        <v>229</v>
      </c>
      <c r="AI6" s="17">
        <v>58947478.6298214</v>
      </c>
      <c r="AJ6" s="98" t="s">
        <v>228</v>
      </c>
      <c r="AK6" s="94" t="s">
        <v>236</v>
      </c>
      <c r="AL6" s="98">
        <v>41049</v>
      </c>
      <c r="AM6" s="98">
        <v>48067</v>
      </c>
      <c r="AN6" s="99">
        <v>7018</v>
      </c>
      <c r="AO6" s="94" t="s">
        <v>238</v>
      </c>
      <c r="AP6" s="100">
        <v>78051752.78750592</v>
      </c>
      <c r="AQ6" s="98" t="s">
        <v>236</v>
      </c>
      <c r="AR6" s="98" t="s">
        <v>239</v>
      </c>
      <c r="AS6" s="98">
        <v>48067</v>
      </c>
      <c r="AT6" s="98">
        <v>53533</v>
      </c>
      <c r="AU6" s="98">
        <v>5466</v>
      </c>
      <c r="AV6" s="98" t="s">
        <v>240</v>
      </c>
      <c r="AW6" s="17">
        <v>63426932.60213218</v>
      </c>
      <c r="AX6" s="98" t="s">
        <v>239</v>
      </c>
      <c r="AY6" s="94" t="s">
        <v>242</v>
      </c>
      <c r="AZ6" s="98">
        <v>53533</v>
      </c>
      <c r="BA6" s="98">
        <v>57292</v>
      </c>
      <c r="BB6" s="99">
        <f>'سال 98'!$BA6-'سال 98'!$AZ6</f>
        <v>3759</v>
      </c>
      <c r="BC6" s="98" t="s">
        <v>240</v>
      </c>
      <c r="BD6" s="95">
        <v>64649907.57133642</v>
      </c>
      <c r="BE6" s="98" t="s">
        <v>242</v>
      </c>
      <c r="BF6" s="94" t="s">
        <v>252</v>
      </c>
      <c r="BG6" s="98">
        <v>57292</v>
      </c>
      <c r="BH6" s="98">
        <v>62196.132</v>
      </c>
      <c r="BI6" s="99">
        <v>4904.131999999998</v>
      </c>
      <c r="BJ6" s="95">
        <v>87614985.44815853</v>
      </c>
      <c r="BK6" s="85">
        <f>'سال 98'!$BD6+'سال 98'!$AW6+'سال 98'!$AP6+'سال 98'!$AI6+'سال 98'!$AB6+'سال 98'!$U6</f>
        <v>383002222.8605221</v>
      </c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</row>
    <row r="7" spans="1:74" ht="32.25" customHeight="1">
      <c r="A7" s="96">
        <v>6</v>
      </c>
      <c r="B7" s="15" t="s">
        <v>19</v>
      </c>
      <c r="C7" s="15" t="s">
        <v>28</v>
      </c>
      <c r="D7" s="71">
        <f>'سال 98'!$BB7+'سال 98'!$AU7+'سال 98'!$AN7+'سال 98'!$AG7+'سال 98'!$Z7+'سال 98'!$Q7</f>
        <v>32705</v>
      </c>
      <c r="E7" s="15">
        <v>20</v>
      </c>
      <c r="F7" s="15">
        <v>99480264</v>
      </c>
      <c r="G7" s="15" t="s">
        <v>150</v>
      </c>
      <c r="H7" s="15" t="s">
        <v>30</v>
      </c>
      <c r="I7" s="15" t="s">
        <v>29</v>
      </c>
      <c r="J7" s="15" t="s">
        <v>25</v>
      </c>
      <c r="K7" s="15">
        <v>8000</v>
      </c>
      <c r="M7" s="98" t="s">
        <v>188</v>
      </c>
      <c r="N7" s="98" t="s">
        <v>208</v>
      </c>
      <c r="O7" s="98">
        <v>26055</v>
      </c>
      <c r="P7" s="98">
        <v>31177</v>
      </c>
      <c r="Q7" s="99">
        <f>'سال 98'!$P7-'سال 98'!$O7</f>
        <v>5122</v>
      </c>
      <c r="R7" s="98" t="s">
        <v>212</v>
      </c>
      <c r="S7" s="17">
        <v>41636738</v>
      </c>
      <c r="T7" s="17">
        <v>14197980.582524367</v>
      </c>
      <c r="U7" s="17">
        <f>'سال 98'!$S7+'سال 98'!$T7</f>
        <v>55834718.58252437</v>
      </c>
      <c r="V7" s="98" t="s">
        <v>208</v>
      </c>
      <c r="W7" s="98" t="s">
        <v>219</v>
      </c>
      <c r="X7" s="98">
        <v>31177</v>
      </c>
      <c r="Y7" s="98">
        <v>37337</v>
      </c>
      <c r="Z7" s="99">
        <f>'سال 98'!$Y7-'سال 98'!$X7</f>
        <v>6160</v>
      </c>
      <c r="AA7" s="98"/>
      <c r="AB7" s="17">
        <v>66334375.12465368</v>
      </c>
      <c r="AC7" s="98" t="s">
        <v>219</v>
      </c>
      <c r="AD7" s="98" t="s">
        <v>228</v>
      </c>
      <c r="AE7" s="98">
        <v>37337</v>
      </c>
      <c r="AF7" s="98">
        <v>42631</v>
      </c>
      <c r="AG7" s="99">
        <f>'سال 98'!$AF7-'سال 98'!$AE7</f>
        <v>5294</v>
      </c>
      <c r="AH7" s="98" t="s">
        <v>229</v>
      </c>
      <c r="AI7" s="17">
        <v>57092563.45888666</v>
      </c>
      <c r="AJ7" s="98" t="s">
        <v>228</v>
      </c>
      <c r="AK7" s="94" t="s">
        <v>236</v>
      </c>
      <c r="AL7" s="98">
        <v>42631</v>
      </c>
      <c r="AM7" s="98">
        <v>49524</v>
      </c>
      <c r="AN7" s="99">
        <v>6893</v>
      </c>
      <c r="AO7" s="94" t="s">
        <v>238</v>
      </c>
      <c r="AP7" s="100">
        <v>76661546.30439988</v>
      </c>
      <c r="AQ7" s="98" t="s">
        <v>236</v>
      </c>
      <c r="AR7" s="98" t="s">
        <v>239</v>
      </c>
      <c r="AS7" s="98">
        <v>49524</v>
      </c>
      <c r="AT7" s="98">
        <v>55244</v>
      </c>
      <c r="AU7" s="98">
        <v>5720</v>
      </c>
      <c r="AV7" s="98" t="s">
        <v>240</v>
      </c>
      <c r="AW7" s="17">
        <v>66374323.908561304</v>
      </c>
      <c r="AX7" s="98" t="s">
        <v>239</v>
      </c>
      <c r="AY7" s="94" t="s">
        <v>242</v>
      </c>
      <c r="AZ7" s="98">
        <v>55244</v>
      </c>
      <c r="BA7" s="98">
        <v>58760</v>
      </c>
      <c r="BB7" s="99">
        <f>'سال 98'!$BA7-'سال 98'!$AZ7</f>
        <v>3516</v>
      </c>
      <c r="BC7" s="98" t="s">
        <v>240</v>
      </c>
      <c r="BD7" s="95">
        <v>60470623.84166503</v>
      </c>
      <c r="BE7" s="98" t="s">
        <v>242</v>
      </c>
      <c r="BF7" s="94" t="s">
        <v>252</v>
      </c>
      <c r="BG7" s="98">
        <v>58760</v>
      </c>
      <c r="BH7" s="98">
        <v>64120.39</v>
      </c>
      <c r="BI7" s="99">
        <v>5360.389999999999</v>
      </c>
      <c r="BJ7" s="95">
        <v>95766282.76858263</v>
      </c>
      <c r="BK7" s="85">
        <f>'سال 98'!$BD7+'سال 98'!$AW7+'سال 98'!$AP7+'سال 98'!$AI7+'سال 98'!$AB7+'سال 98'!$U7</f>
        <v>382768151.2206909</v>
      </c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</row>
    <row r="8" spans="1:74" ht="32.25" customHeight="1">
      <c r="A8" s="96">
        <v>7</v>
      </c>
      <c r="B8" s="15" t="s">
        <v>19</v>
      </c>
      <c r="C8" s="15" t="s">
        <v>31</v>
      </c>
      <c r="D8" s="71">
        <f>'سال 98'!$BB8+'سال 98'!$AU8+'سال 98'!$AN8+'سال 98'!$AG8+'سال 98'!$Z8+'سال 98'!$Q8</f>
        <v>7963</v>
      </c>
      <c r="E8" s="15">
        <v>5</v>
      </c>
      <c r="F8" s="15">
        <v>42195680</v>
      </c>
      <c r="G8" s="15" t="s">
        <v>150</v>
      </c>
      <c r="H8" s="15" t="s">
        <v>32</v>
      </c>
      <c r="I8" s="15" t="s">
        <v>33</v>
      </c>
      <c r="J8" s="15" t="s">
        <v>25</v>
      </c>
      <c r="K8" s="15">
        <v>8000</v>
      </c>
      <c r="M8" s="98" t="s">
        <v>188</v>
      </c>
      <c r="N8" s="98" t="s">
        <v>208</v>
      </c>
      <c r="O8" s="98">
        <v>5824</v>
      </c>
      <c r="P8" s="98">
        <v>7238</v>
      </c>
      <c r="Q8" s="99">
        <f>'سال 98'!$P8-'سال 98'!$O8</f>
        <v>1414</v>
      </c>
      <c r="R8" s="98" t="s">
        <v>212</v>
      </c>
      <c r="S8" s="17">
        <v>11494406</v>
      </c>
      <c r="T8" s="17">
        <v>3919551.843750382</v>
      </c>
      <c r="U8" s="17">
        <f>'سال 98'!$S8+'سال 98'!$T8</f>
        <v>15413957.843750382</v>
      </c>
      <c r="V8" s="98" t="s">
        <v>208</v>
      </c>
      <c r="W8" s="98" t="s">
        <v>219</v>
      </c>
      <c r="X8" s="98">
        <v>7238</v>
      </c>
      <c r="Y8" s="98">
        <v>8712</v>
      </c>
      <c r="Z8" s="99">
        <f>'سال 98'!$Y8-'سال 98'!$X8</f>
        <v>1474</v>
      </c>
      <c r="AA8" s="98"/>
      <c r="AB8" s="17">
        <v>15872868.333399273</v>
      </c>
      <c r="AC8" s="98" t="s">
        <v>219</v>
      </c>
      <c r="AD8" s="98" t="s">
        <v>228</v>
      </c>
      <c r="AE8" s="98">
        <v>8712</v>
      </c>
      <c r="AF8" s="98">
        <v>9807</v>
      </c>
      <c r="AG8" s="99">
        <f>'سال 98'!$AF8-'سال 98'!$AE8</f>
        <v>1095</v>
      </c>
      <c r="AH8" s="98" t="s">
        <v>229</v>
      </c>
      <c r="AI8" s="17">
        <v>11808907.628915923</v>
      </c>
      <c r="AJ8" s="98" t="s">
        <v>228</v>
      </c>
      <c r="AK8" s="94" t="s">
        <v>236</v>
      </c>
      <c r="AL8" s="98">
        <v>9807</v>
      </c>
      <c r="AM8" s="98">
        <v>11517</v>
      </c>
      <c r="AN8" s="99">
        <v>1710</v>
      </c>
      <c r="AO8" s="94" t="s">
        <v>238</v>
      </c>
      <c r="AP8" s="100">
        <v>19018024.688890725</v>
      </c>
      <c r="AQ8" s="98" t="s">
        <v>236</v>
      </c>
      <c r="AR8" s="98" t="s">
        <v>239</v>
      </c>
      <c r="AS8" s="98">
        <v>11517</v>
      </c>
      <c r="AT8" s="98">
        <v>12921</v>
      </c>
      <c r="AU8" s="98">
        <v>1404</v>
      </c>
      <c r="AV8" s="98" t="s">
        <v>240</v>
      </c>
      <c r="AW8" s="17">
        <v>16291879.504828682</v>
      </c>
      <c r="AX8" s="98" t="s">
        <v>239</v>
      </c>
      <c r="AY8" s="94" t="s">
        <v>242</v>
      </c>
      <c r="AZ8" s="98">
        <v>12921</v>
      </c>
      <c r="BA8" s="98">
        <v>13787</v>
      </c>
      <c r="BB8" s="99">
        <f>'سال 98'!$BA8-'سال 98'!$AZ8</f>
        <v>866</v>
      </c>
      <c r="BC8" s="98" t="s">
        <v>240</v>
      </c>
      <c r="BD8" s="95">
        <v>14894072.880228076</v>
      </c>
      <c r="BE8" s="98" t="s">
        <v>242</v>
      </c>
      <c r="BF8" s="94" t="s">
        <v>252</v>
      </c>
      <c r="BG8" s="98">
        <v>13787</v>
      </c>
      <c r="BH8" s="98">
        <v>15113.069</v>
      </c>
      <c r="BI8" s="99">
        <v>1326.0689999999995</v>
      </c>
      <c r="BJ8" s="95">
        <v>23690943.909799766</v>
      </c>
      <c r="BK8" s="85">
        <f>'سال 98'!$BD8+'سال 98'!$AW8+'سال 98'!$AP8+'سال 98'!$AI8+'سال 98'!$AB8+'سال 98'!$U8</f>
        <v>93299710.88001306</v>
      </c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</row>
    <row r="9" spans="1:74" ht="32.25" customHeight="1">
      <c r="A9" s="96">
        <v>8</v>
      </c>
      <c r="B9" s="15" t="s">
        <v>19</v>
      </c>
      <c r="C9" s="15" t="s">
        <v>34</v>
      </c>
      <c r="D9" s="71">
        <f>'سال 98'!$BB9+'سال 98'!$AU9+'سال 98'!$AN9+'سال 98'!$AG9+'سال 98'!$Z9+'سال 98'!$Q9</f>
        <v>17859</v>
      </c>
      <c r="E9" s="15">
        <v>20</v>
      </c>
      <c r="F9" s="15">
        <v>31998367</v>
      </c>
      <c r="G9" s="15" t="s">
        <v>159</v>
      </c>
      <c r="H9" s="15" t="s">
        <v>35</v>
      </c>
      <c r="I9" s="15" t="s">
        <v>36</v>
      </c>
      <c r="J9" s="15" t="s">
        <v>25</v>
      </c>
      <c r="K9" s="15">
        <v>8000</v>
      </c>
      <c r="M9" s="98" t="s">
        <v>188</v>
      </c>
      <c r="N9" s="98" t="s">
        <v>208</v>
      </c>
      <c r="O9" s="98">
        <v>11970</v>
      </c>
      <c r="P9" s="98">
        <v>14698</v>
      </c>
      <c r="Q9" s="99">
        <f>'سال 98'!$P9-'سال 98'!$O9</f>
        <v>2728</v>
      </c>
      <c r="R9" s="98" t="s">
        <v>212</v>
      </c>
      <c r="S9" s="17">
        <v>22175912</v>
      </c>
      <c r="T9" s="17">
        <v>7561907.658946991</v>
      </c>
      <c r="U9" s="17">
        <f>'سال 98'!$S9+'سال 98'!$T9</f>
        <v>29737819.65894699</v>
      </c>
      <c r="V9" s="98" t="s">
        <v>208</v>
      </c>
      <c r="W9" s="98" t="s">
        <v>219</v>
      </c>
      <c r="X9" s="98">
        <v>14698</v>
      </c>
      <c r="Y9" s="98">
        <v>18133</v>
      </c>
      <c r="Z9" s="99">
        <f>'سال 98'!$Y9-'سال 98'!$X9</f>
        <v>3435</v>
      </c>
      <c r="AA9" s="98"/>
      <c r="AB9" s="17">
        <v>36990028.98590672</v>
      </c>
      <c r="AC9" s="98" t="s">
        <v>219</v>
      </c>
      <c r="AD9" s="98" t="s">
        <v>228</v>
      </c>
      <c r="AE9" s="98">
        <v>18133</v>
      </c>
      <c r="AF9" s="98">
        <v>21970</v>
      </c>
      <c r="AG9" s="99">
        <f>'سال 98'!$AF9-'سال 98'!$AE9</f>
        <v>3837</v>
      </c>
      <c r="AH9" s="98" t="s">
        <v>229</v>
      </c>
      <c r="AI9" s="17">
        <v>41379706.45858483</v>
      </c>
      <c r="AJ9" s="98" t="s">
        <v>228</v>
      </c>
      <c r="AK9" s="94" t="s">
        <v>236</v>
      </c>
      <c r="AL9" s="98">
        <v>21970</v>
      </c>
      <c r="AM9" s="98">
        <v>26833</v>
      </c>
      <c r="AN9" s="99">
        <v>4863</v>
      </c>
      <c r="AO9" s="94" t="s">
        <v>238</v>
      </c>
      <c r="AP9" s="100">
        <v>54084593.01875766</v>
      </c>
      <c r="AQ9" s="98" t="s">
        <v>236</v>
      </c>
      <c r="AR9" s="98" t="s">
        <v>239</v>
      </c>
      <c r="AS9" s="98">
        <v>26833</v>
      </c>
      <c r="AT9" s="98">
        <v>27392</v>
      </c>
      <c r="AU9" s="98">
        <v>559</v>
      </c>
      <c r="AV9" s="98" t="s">
        <v>240</v>
      </c>
      <c r="AW9" s="17">
        <v>6486581.654700309</v>
      </c>
      <c r="AX9" s="98" t="s">
        <v>239</v>
      </c>
      <c r="AY9" s="94" t="s">
        <v>242</v>
      </c>
      <c r="AZ9" s="98">
        <v>27392</v>
      </c>
      <c r="BA9" s="98">
        <v>29829</v>
      </c>
      <c r="BB9" s="99">
        <f>'سال 98'!$BA9-'سال 98'!$AZ9</f>
        <v>2437</v>
      </c>
      <c r="BC9" s="98" t="s">
        <v>240</v>
      </c>
      <c r="BD9" s="95">
        <v>41913228.18604598</v>
      </c>
      <c r="BE9" s="98" t="s">
        <v>242</v>
      </c>
      <c r="BF9" s="94" t="s">
        <v>252</v>
      </c>
      <c r="BG9" s="98">
        <v>29829</v>
      </c>
      <c r="BH9" s="98">
        <v>32966.466</v>
      </c>
      <c r="BI9" s="99">
        <v>3137.4660000000003</v>
      </c>
      <c r="BJ9" s="95">
        <v>56052536.50066767</v>
      </c>
      <c r="BK9" s="85">
        <f>'سال 98'!$BD9+'سال 98'!$AW9+'سال 98'!$AP9+'سال 98'!$AI9+'سال 98'!$AB9+'سال 98'!$U9</f>
        <v>210591957.96294248</v>
      </c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</row>
    <row r="10" spans="1:74" ht="32.25" customHeight="1">
      <c r="A10" s="96">
        <v>9</v>
      </c>
      <c r="B10" s="15" t="s">
        <v>19</v>
      </c>
      <c r="C10" s="15" t="s">
        <v>37</v>
      </c>
      <c r="D10" s="71">
        <f>'سال 98'!$BB10+'سال 98'!$AU10+'سال 98'!$AN10+'سال 98'!$AG10+'سال 98'!$Z10+'سال 98'!$Q10</f>
        <v>8242</v>
      </c>
      <c r="E10" s="15">
        <v>5</v>
      </c>
      <c r="F10" s="15">
        <v>29605080</v>
      </c>
      <c r="G10" s="15" t="s">
        <v>150</v>
      </c>
      <c r="H10" s="15" t="s">
        <v>38</v>
      </c>
      <c r="I10" s="15" t="s">
        <v>39</v>
      </c>
      <c r="J10" s="15" t="s">
        <v>40</v>
      </c>
      <c r="K10" s="15">
        <v>8000</v>
      </c>
      <c r="M10" s="98" t="s">
        <v>188</v>
      </c>
      <c r="N10" s="98" t="s">
        <v>208</v>
      </c>
      <c r="O10" s="98">
        <v>6115</v>
      </c>
      <c r="P10" s="98">
        <v>7525</v>
      </c>
      <c r="Q10" s="99">
        <f>'سال 98'!$P10-'سال 98'!$O10</f>
        <v>1410</v>
      </c>
      <c r="R10" s="98" t="s">
        <v>212</v>
      </c>
      <c r="S10" s="17">
        <v>11461890</v>
      </c>
      <c r="T10" s="17">
        <v>4159655.178866273</v>
      </c>
      <c r="U10" s="17">
        <f>'سال 98'!$S10+'سال 98'!$T10</f>
        <v>15621545.178866273</v>
      </c>
      <c r="V10" s="98" t="s">
        <v>208</v>
      </c>
      <c r="W10" s="98" t="s">
        <v>219</v>
      </c>
      <c r="X10" s="98">
        <v>7525</v>
      </c>
      <c r="Y10" s="98">
        <v>9019</v>
      </c>
      <c r="Z10" s="99">
        <f>'سال 98'!$Y10-'سال 98'!$X10</f>
        <v>1494</v>
      </c>
      <c r="AA10" s="98"/>
      <c r="AB10" s="17">
        <v>16088239.681206591</v>
      </c>
      <c r="AC10" s="98" t="s">
        <v>219</v>
      </c>
      <c r="AD10" s="98" t="s">
        <v>228</v>
      </c>
      <c r="AE10" s="98">
        <v>9019</v>
      </c>
      <c r="AF10" s="98">
        <v>10258</v>
      </c>
      <c r="AG10" s="99">
        <f>'سال 98'!$AF10-'سال 98'!$AE10</f>
        <v>1239</v>
      </c>
      <c r="AH10" s="98" t="s">
        <v>229</v>
      </c>
      <c r="AI10" s="17">
        <v>13361859.86504733</v>
      </c>
      <c r="AJ10" s="98" t="s">
        <v>228</v>
      </c>
      <c r="AK10" s="94" t="s">
        <v>236</v>
      </c>
      <c r="AL10" s="98">
        <v>10258</v>
      </c>
      <c r="AM10" s="98">
        <v>11921</v>
      </c>
      <c r="AN10" s="99">
        <v>1663</v>
      </c>
      <c r="AO10" s="94" t="s">
        <v>238</v>
      </c>
      <c r="AP10" s="100">
        <v>18495307.05124285</v>
      </c>
      <c r="AQ10" s="98" t="s">
        <v>236</v>
      </c>
      <c r="AR10" s="98" t="s">
        <v>239</v>
      </c>
      <c r="AS10" s="98">
        <v>11921</v>
      </c>
      <c r="AT10" s="98">
        <v>13333</v>
      </c>
      <c r="AU10" s="98">
        <v>1412</v>
      </c>
      <c r="AV10" s="98" t="s">
        <v>240</v>
      </c>
      <c r="AW10" s="17">
        <v>16384710.72707842</v>
      </c>
      <c r="AX10" s="98" t="s">
        <v>239</v>
      </c>
      <c r="AY10" s="94" t="s">
        <v>242</v>
      </c>
      <c r="AZ10" s="98">
        <v>13333</v>
      </c>
      <c r="BA10" s="98">
        <v>14357</v>
      </c>
      <c r="BB10" s="99">
        <f>'سال 98'!$BA10-'سال 98'!$AZ10</f>
        <v>1024</v>
      </c>
      <c r="BC10" s="98" t="s">
        <v>240</v>
      </c>
      <c r="BD10" s="95">
        <v>17611467.23943828</v>
      </c>
      <c r="BE10" s="98" t="s">
        <v>242</v>
      </c>
      <c r="BF10" s="94" t="s">
        <v>252</v>
      </c>
      <c r="BG10" s="98">
        <v>14357</v>
      </c>
      <c r="BH10" s="98">
        <v>15269.65</v>
      </c>
      <c r="BI10" s="99">
        <v>912.6499999999996</v>
      </c>
      <c r="BJ10" s="95">
        <v>16304988.623728296</v>
      </c>
      <c r="BK10" s="85">
        <f>'سال 98'!$BD10+'سال 98'!$AW10+'سال 98'!$AP10+'سال 98'!$AI10+'سال 98'!$AB10+'سال 98'!$U10</f>
        <v>97563129.74287975</v>
      </c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</row>
    <row r="11" spans="1:74" ht="32.25" customHeight="1">
      <c r="A11" s="96">
        <v>10</v>
      </c>
      <c r="B11" s="15" t="s">
        <v>19</v>
      </c>
      <c r="C11" s="15" t="s">
        <v>41</v>
      </c>
      <c r="D11" s="71">
        <f>'سال 98'!$BB11+'سال 98'!$AU11+'سال 98'!$AN11+'سال 98'!$AG11+'سال 98'!$Z11+'سال 98'!$Q11</f>
        <v>7258</v>
      </c>
      <c r="E11" s="15">
        <v>5</v>
      </c>
      <c r="F11" s="15">
        <v>21060693</v>
      </c>
      <c r="G11" s="15" t="s">
        <v>164</v>
      </c>
      <c r="H11" s="15" t="s">
        <v>42</v>
      </c>
      <c r="I11" s="15" t="s">
        <v>43</v>
      </c>
      <c r="J11" s="15" t="s">
        <v>44</v>
      </c>
      <c r="K11" s="15">
        <v>8000</v>
      </c>
      <c r="M11" s="98" t="s">
        <v>188</v>
      </c>
      <c r="N11" s="98" t="s">
        <v>208</v>
      </c>
      <c r="O11" s="98">
        <v>5188</v>
      </c>
      <c r="P11" s="98">
        <v>6453</v>
      </c>
      <c r="Q11" s="99">
        <f>'سال 98'!$P11-'سال 98'!$O11</f>
        <v>1265</v>
      </c>
      <c r="R11" s="98" t="s">
        <v>212</v>
      </c>
      <c r="S11" s="17">
        <v>10283185</v>
      </c>
      <c r="T11" s="17">
        <v>3731889.2207559105</v>
      </c>
      <c r="U11" s="17">
        <f>'سال 98'!$S11+'سال 98'!$T11</f>
        <v>14015074.22075591</v>
      </c>
      <c r="V11" s="98" t="s">
        <v>208</v>
      </c>
      <c r="W11" s="98" t="s">
        <v>219</v>
      </c>
      <c r="X11" s="98">
        <v>6453</v>
      </c>
      <c r="Y11" s="98">
        <v>8091</v>
      </c>
      <c r="Z11" s="99">
        <f>'سال 98'!$Y11-'سال 98'!$X11</f>
        <v>1638</v>
      </c>
      <c r="AA11" s="98"/>
      <c r="AB11" s="17">
        <v>17272912.53976261</v>
      </c>
      <c r="AC11" s="98" t="s">
        <v>219</v>
      </c>
      <c r="AD11" s="98" t="s">
        <v>228</v>
      </c>
      <c r="AE11" s="98">
        <v>8091</v>
      </c>
      <c r="AF11" s="98">
        <v>9446</v>
      </c>
      <c r="AG11" s="99">
        <f>'سال 98'!$AF11-'سال 98'!$AE11</f>
        <v>1355</v>
      </c>
      <c r="AH11" s="98" t="s">
        <v>229</v>
      </c>
      <c r="AI11" s="17">
        <v>14309631.82453092</v>
      </c>
      <c r="AJ11" s="98" t="s">
        <v>228</v>
      </c>
      <c r="AK11" s="94" t="s">
        <v>236</v>
      </c>
      <c r="AL11" s="98">
        <v>9446</v>
      </c>
      <c r="AM11" s="98">
        <v>11100</v>
      </c>
      <c r="AN11" s="99">
        <v>1654</v>
      </c>
      <c r="AO11" s="94" t="s">
        <v>238</v>
      </c>
      <c r="AP11" s="100">
        <v>18013349.673189316</v>
      </c>
      <c r="AQ11" s="98" t="s">
        <v>236</v>
      </c>
      <c r="AR11" s="98" t="s">
        <v>239</v>
      </c>
      <c r="AS11" s="98">
        <v>11100</v>
      </c>
      <c r="AT11" s="98">
        <v>11857</v>
      </c>
      <c r="AU11" s="98">
        <v>757</v>
      </c>
      <c r="AV11" s="98" t="s">
        <v>240</v>
      </c>
      <c r="AW11" s="17">
        <v>8601703.772926953</v>
      </c>
      <c r="AX11" s="98" t="s">
        <v>239</v>
      </c>
      <c r="AY11" s="94" t="s">
        <v>242</v>
      </c>
      <c r="AZ11" s="98">
        <v>11857</v>
      </c>
      <c r="BA11" s="98">
        <v>12446</v>
      </c>
      <c r="BB11" s="99">
        <f>'سال 98'!$BA11-'سال 98'!$AZ11</f>
        <v>589</v>
      </c>
      <c r="BC11" s="98" t="s">
        <v>240</v>
      </c>
      <c r="BD11" s="95">
        <v>10020037.28737524</v>
      </c>
      <c r="BE11" s="98" t="s">
        <v>242</v>
      </c>
      <c r="BF11" s="94" t="s">
        <v>252</v>
      </c>
      <c r="BG11" s="98">
        <v>12446</v>
      </c>
      <c r="BH11" s="98">
        <v>13432.354</v>
      </c>
      <c r="BI11" s="99">
        <v>986.3539999999994</v>
      </c>
      <c r="BJ11" s="95">
        <v>17430344.422726665</v>
      </c>
      <c r="BK11" s="85">
        <f>'سال 98'!$BD11+'سال 98'!$AW11+'سال 98'!$AP11+'سال 98'!$AI11+'سال 98'!$AB11+'سال 98'!$U11</f>
        <v>82232709.31854095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</row>
    <row r="12" spans="1:74" ht="32.25" customHeight="1">
      <c r="A12" s="96">
        <v>11</v>
      </c>
      <c r="B12" s="15" t="s">
        <v>19</v>
      </c>
      <c r="C12" s="15" t="s">
        <v>45</v>
      </c>
      <c r="D12" s="71">
        <f>'سال 98'!$BB12+'سال 98'!$AU12+'سال 98'!$AN12+'سال 98'!$AG12+'سال 98'!$Z12+'سال 98'!$Q12</f>
        <v>8678</v>
      </c>
      <c r="E12" s="15">
        <v>5</v>
      </c>
      <c r="F12" s="15">
        <v>42075430</v>
      </c>
      <c r="G12" s="15" t="s">
        <v>152</v>
      </c>
      <c r="H12" s="15" t="s">
        <v>46</v>
      </c>
      <c r="I12" s="15" t="s">
        <v>47</v>
      </c>
      <c r="J12" s="15" t="s">
        <v>48</v>
      </c>
      <c r="K12" s="15">
        <v>8000</v>
      </c>
      <c r="M12" s="98" t="s">
        <v>188</v>
      </c>
      <c r="N12" s="98" t="s">
        <v>208</v>
      </c>
      <c r="O12" s="98">
        <v>6105</v>
      </c>
      <c r="P12" s="98">
        <v>7673</v>
      </c>
      <c r="Q12" s="99">
        <f>'سال 98'!$P12-'سال 98'!$O12</f>
        <v>1568</v>
      </c>
      <c r="R12" s="98" t="s">
        <v>212</v>
      </c>
      <c r="S12" s="17">
        <v>12746272</v>
      </c>
      <c r="T12" s="17">
        <v>4346433.727723196</v>
      </c>
      <c r="U12" s="17">
        <f>'سال 98'!$S12+'سال 98'!$T12</f>
        <v>17092705.727723196</v>
      </c>
      <c r="V12" s="98" t="s">
        <v>208</v>
      </c>
      <c r="W12" s="98" t="s">
        <v>219</v>
      </c>
      <c r="X12" s="98">
        <v>7673</v>
      </c>
      <c r="Y12" s="98">
        <v>9309</v>
      </c>
      <c r="Z12" s="99">
        <f>'سال 98'!$Y12-'سال 98'!$X12</f>
        <v>1636</v>
      </c>
      <c r="AA12" s="98"/>
      <c r="AB12" s="17">
        <v>17251822.292461313</v>
      </c>
      <c r="AC12" s="98" t="s">
        <v>219</v>
      </c>
      <c r="AD12" s="98" t="s">
        <v>228</v>
      </c>
      <c r="AE12" s="98">
        <v>9309</v>
      </c>
      <c r="AF12" s="98">
        <v>10103</v>
      </c>
      <c r="AG12" s="99">
        <f>'سال 98'!$AF12-'سال 98'!$AE12</f>
        <v>794</v>
      </c>
      <c r="AH12" s="98" t="s">
        <v>229</v>
      </c>
      <c r="AI12" s="17">
        <v>8385127.430758339</v>
      </c>
      <c r="AJ12" s="98" t="s">
        <v>228</v>
      </c>
      <c r="AK12" s="94" t="s">
        <v>236</v>
      </c>
      <c r="AL12" s="98">
        <v>10103</v>
      </c>
      <c r="AM12" s="98">
        <v>12138</v>
      </c>
      <c r="AN12" s="99">
        <v>2035</v>
      </c>
      <c r="AO12" s="94" t="s">
        <v>238</v>
      </c>
      <c r="AP12" s="100">
        <v>22162736.75026618</v>
      </c>
      <c r="AQ12" s="98" t="s">
        <v>236</v>
      </c>
      <c r="AR12" s="98" t="s">
        <v>239</v>
      </c>
      <c r="AS12" s="98">
        <v>12138</v>
      </c>
      <c r="AT12" s="98">
        <v>13649</v>
      </c>
      <c r="AU12" s="98">
        <v>1511</v>
      </c>
      <c r="AV12" s="98" t="s">
        <v>240</v>
      </c>
      <c r="AW12" s="17">
        <v>17169318.89153583</v>
      </c>
      <c r="AX12" s="98" t="s">
        <v>239</v>
      </c>
      <c r="AY12" s="94" t="s">
        <v>242</v>
      </c>
      <c r="AZ12" s="98">
        <v>13649</v>
      </c>
      <c r="BA12" s="98">
        <v>14783</v>
      </c>
      <c r="BB12" s="99">
        <f>'سال 98'!$BA12-'سال 98'!$AZ12</f>
        <v>1134</v>
      </c>
      <c r="BC12" s="98" t="s">
        <v>240</v>
      </c>
      <c r="BD12" s="95">
        <v>19291548.869072195</v>
      </c>
      <c r="BE12" s="98" t="s">
        <v>242</v>
      </c>
      <c r="BF12" s="94" t="s">
        <v>252</v>
      </c>
      <c r="BG12" s="98">
        <v>14783</v>
      </c>
      <c r="BH12" s="98">
        <v>16056.09</v>
      </c>
      <c r="BI12" s="99">
        <v>1273.0900000000001</v>
      </c>
      <c r="BJ12" s="95">
        <v>22497396.655895457</v>
      </c>
      <c r="BK12" s="85">
        <f>'سال 98'!$BD12+'سال 98'!$AW12+'سال 98'!$AP12+'سال 98'!$AI12+'سال 98'!$AB12+'سال 98'!$U12</f>
        <v>101353259.96181706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ht="32.25" customHeight="1">
      <c r="A13" s="96">
        <v>12</v>
      </c>
      <c r="B13" s="15" t="s">
        <v>19</v>
      </c>
      <c r="C13" s="15" t="s">
        <v>49</v>
      </c>
      <c r="D13" s="71">
        <f>'سال 98'!$BB13+'سال 98'!$AU13+'سال 98'!$AN13+'سال 98'!$AG13+'سال 98'!$Z13+'سال 98'!$Q13</f>
        <v>6724</v>
      </c>
      <c r="E13" s="15">
        <v>5</v>
      </c>
      <c r="F13" s="15">
        <v>30614609</v>
      </c>
      <c r="G13" s="15" t="s">
        <v>167</v>
      </c>
      <c r="H13" s="15" t="s">
        <v>50</v>
      </c>
      <c r="I13" s="15" t="s">
        <v>51</v>
      </c>
      <c r="J13" s="15" t="s">
        <v>25</v>
      </c>
      <c r="K13" s="15">
        <v>8000</v>
      </c>
      <c r="M13" s="98" t="s">
        <v>188</v>
      </c>
      <c r="N13" s="98" t="s">
        <v>208</v>
      </c>
      <c r="O13" s="98">
        <v>4630</v>
      </c>
      <c r="P13" s="98">
        <v>5761</v>
      </c>
      <c r="Q13" s="99">
        <f>'سال 98'!$P13-'سال 98'!$O13</f>
        <v>1131</v>
      </c>
      <c r="R13" s="98" t="s">
        <v>212</v>
      </c>
      <c r="S13" s="17">
        <v>9193899</v>
      </c>
      <c r="T13" s="17">
        <v>3135087.082943199</v>
      </c>
      <c r="U13" s="17">
        <f>'سال 98'!$S13+'سال 98'!$T13</f>
        <v>12328986.0829432</v>
      </c>
      <c r="V13" s="98" t="s">
        <v>208</v>
      </c>
      <c r="W13" s="98" t="s">
        <v>219</v>
      </c>
      <c r="X13" s="98">
        <v>5761</v>
      </c>
      <c r="Y13" s="98">
        <v>7125</v>
      </c>
      <c r="Z13" s="99">
        <f>'سال 98'!$Y13-'سال 98'!$X13</f>
        <v>1364</v>
      </c>
      <c r="AA13" s="98"/>
      <c r="AB13" s="17">
        <v>14130768.215267425</v>
      </c>
      <c r="AC13" s="98" t="s">
        <v>219</v>
      </c>
      <c r="AD13" s="98" t="s">
        <v>228</v>
      </c>
      <c r="AE13" s="98">
        <v>7125</v>
      </c>
      <c r="AF13" s="98">
        <v>8124</v>
      </c>
      <c r="AG13" s="99">
        <f>'سال 98'!$AF13-'سال 98'!$AE13</f>
        <v>999</v>
      </c>
      <c r="AH13" s="98" t="s">
        <v>229</v>
      </c>
      <c r="AI13" s="17">
        <v>10364639.86920799</v>
      </c>
      <c r="AJ13" s="98" t="s">
        <v>228</v>
      </c>
      <c r="AK13" s="94" t="s">
        <v>236</v>
      </c>
      <c r="AL13" s="98">
        <v>8124</v>
      </c>
      <c r="AM13" s="98">
        <v>9419</v>
      </c>
      <c r="AN13" s="99">
        <v>1295</v>
      </c>
      <c r="AO13" s="94" t="s">
        <v>238</v>
      </c>
      <c r="AP13" s="100">
        <v>13855588.005014295</v>
      </c>
      <c r="AQ13" s="98" t="s">
        <v>236</v>
      </c>
      <c r="AR13" s="98" t="s">
        <v>239</v>
      </c>
      <c r="AS13" s="98">
        <v>9419</v>
      </c>
      <c r="AT13" s="98">
        <v>10505</v>
      </c>
      <c r="AU13" s="98">
        <v>1086</v>
      </c>
      <c r="AV13" s="98" t="s">
        <v>240</v>
      </c>
      <c r="AW13" s="17">
        <v>12123002.657578677</v>
      </c>
      <c r="AX13" s="98" t="s">
        <v>239</v>
      </c>
      <c r="AY13" s="94" t="s">
        <v>242</v>
      </c>
      <c r="AZ13" s="98">
        <v>10505</v>
      </c>
      <c r="BA13" s="98">
        <v>11354</v>
      </c>
      <c r="BB13" s="99">
        <f>'سال 98'!$BA13-'سال 98'!$AZ13</f>
        <v>849</v>
      </c>
      <c r="BC13" s="98" t="s">
        <v>240</v>
      </c>
      <c r="BD13" s="95">
        <v>14294097.447226807</v>
      </c>
      <c r="BE13" s="98" t="s">
        <v>242</v>
      </c>
      <c r="BF13" s="94" t="s">
        <v>252</v>
      </c>
      <c r="BG13" s="98">
        <v>11354</v>
      </c>
      <c r="BH13" s="98">
        <v>12510.729</v>
      </c>
      <c r="BI13" s="99">
        <v>1156.7289999999994</v>
      </c>
      <c r="BJ13" s="95">
        <v>20230112.85859712</v>
      </c>
      <c r="BK13" s="85">
        <f>'سال 98'!$BD13+'سال 98'!$AW13+'سال 98'!$AP13+'سال 98'!$AI13+'سال 98'!$AB13+'سال 98'!$U13</f>
        <v>77097082.27723838</v>
      </c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</row>
    <row r="14" spans="1:74" ht="24" customHeight="1">
      <c r="A14" s="96">
        <v>13</v>
      </c>
      <c r="B14" s="15" t="s">
        <v>19</v>
      </c>
      <c r="C14" s="15" t="s">
        <v>52</v>
      </c>
      <c r="D14" s="71">
        <f>'سال 98'!$BB14+'سال 98'!$AU14+'سال 98'!$AN14+'سال 98'!$AG14+'سال 98'!$Z14+'سال 98'!$Q14</f>
        <v>4831</v>
      </c>
      <c r="E14" s="15">
        <v>3</v>
      </c>
      <c r="F14" s="15">
        <v>23727243</v>
      </c>
      <c r="G14" s="15" t="s">
        <v>167</v>
      </c>
      <c r="H14" s="15" t="s">
        <v>50</v>
      </c>
      <c r="I14" s="15" t="s">
        <v>53</v>
      </c>
      <c r="J14" s="15" t="s">
        <v>25</v>
      </c>
      <c r="K14" s="15">
        <v>8000</v>
      </c>
      <c r="M14" s="98" t="s">
        <v>188</v>
      </c>
      <c r="N14" s="98" t="s">
        <v>208</v>
      </c>
      <c r="O14" s="98">
        <v>2633</v>
      </c>
      <c r="P14" s="98">
        <v>3489</v>
      </c>
      <c r="Q14" s="99">
        <f>'سال 98'!$P14-'سال 98'!$O14</f>
        <v>856</v>
      </c>
      <c r="R14" s="98" t="s">
        <v>212</v>
      </c>
      <c r="S14" s="17">
        <v>6958424</v>
      </c>
      <c r="T14" s="17">
        <v>2372798.0044203177</v>
      </c>
      <c r="U14" s="17">
        <f>'سال 98'!$S14+'سال 98'!$T14</f>
        <v>9331222.004420318</v>
      </c>
      <c r="V14" s="98" t="s">
        <v>208</v>
      </c>
      <c r="W14" s="98" t="s">
        <v>219</v>
      </c>
      <c r="X14" s="98">
        <v>3489</v>
      </c>
      <c r="Y14" s="98">
        <v>4205</v>
      </c>
      <c r="Z14" s="99">
        <f>'سال 98'!$Y14-'سال 98'!$X14</f>
        <v>716</v>
      </c>
      <c r="AA14" s="98"/>
      <c r="AB14" s="17">
        <v>7417617.332940966</v>
      </c>
      <c r="AC14" s="98" t="s">
        <v>219</v>
      </c>
      <c r="AD14" s="98" t="s">
        <v>228</v>
      </c>
      <c r="AE14" s="98">
        <v>4205</v>
      </c>
      <c r="AF14" s="98">
        <v>4882</v>
      </c>
      <c r="AG14" s="99">
        <f>'سال 98'!$AF14-'سال 98'!$AE14</f>
        <v>677</v>
      </c>
      <c r="AH14" s="98" t="s">
        <v>229</v>
      </c>
      <c r="AI14" s="17">
        <v>7023885.076530339</v>
      </c>
      <c r="AJ14" s="98" t="s">
        <v>228</v>
      </c>
      <c r="AK14" s="94" t="s">
        <v>236</v>
      </c>
      <c r="AL14" s="98">
        <v>4882</v>
      </c>
      <c r="AM14" s="98">
        <v>5861</v>
      </c>
      <c r="AN14" s="99">
        <v>979</v>
      </c>
      <c r="AO14" s="94" t="s">
        <v>238</v>
      </c>
      <c r="AP14" s="100">
        <v>10474610.54587567</v>
      </c>
      <c r="AQ14" s="98" t="s">
        <v>236</v>
      </c>
      <c r="AR14" s="98" t="s">
        <v>239</v>
      </c>
      <c r="AS14" s="98">
        <v>5861</v>
      </c>
      <c r="AT14" s="98">
        <v>6746</v>
      </c>
      <c r="AU14" s="98">
        <v>885</v>
      </c>
      <c r="AV14" s="98" t="s">
        <v>240</v>
      </c>
      <c r="AW14" s="17">
        <v>9879242.497198092</v>
      </c>
      <c r="AX14" s="98" t="s">
        <v>239</v>
      </c>
      <c r="AY14" s="94" t="s">
        <v>242</v>
      </c>
      <c r="AZ14" s="98">
        <v>6746</v>
      </c>
      <c r="BA14" s="98">
        <v>7464</v>
      </c>
      <c r="BB14" s="99">
        <f>'سال 98'!$BA14-'سال 98'!$AZ14</f>
        <v>718</v>
      </c>
      <c r="BC14" s="98" t="s">
        <v>240</v>
      </c>
      <c r="BD14" s="95">
        <v>12088529.996594638</v>
      </c>
      <c r="BE14" s="98" t="s">
        <v>242</v>
      </c>
      <c r="BF14" s="94" t="s">
        <v>252</v>
      </c>
      <c r="BG14" s="98">
        <v>7464</v>
      </c>
      <c r="BH14" s="98">
        <v>8273.474</v>
      </c>
      <c r="BI14" s="99">
        <v>809.4740000000002</v>
      </c>
      <c r="BJ14" s="95">
        <v>14156946.334102506</v>
      </c>
      <c r="BK14" s="85">
        <f>'سال 98'!$BD14+'سال 98'!$AW14+'سال 98'!$AP14+'سال 98'!$AI14+'سال 98'!$AB14+'سال 98'!$U14</f>
        <v>56215107.45356002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74" ht="32.25" customHeight="1">
      <c r="A15" s="96">
        <v>14</v>
      </c>
      <c r="B15" s="15" t="s">
        <v>19</v>
      </c>
      <c r="C15" s="15" t="s">
        <v>54</v>
      </c>
      <c r="D15" s="71">
        <f>'سال 98'!$BB15+'سال 98'!$AU15+'سال 98'!$AN15+'سال 98'!$AG15+'سال 98'!$Z15+'سال 98'!$Q15</f>
        <v>9152</v>
      </c>
      <c r="E15" s="15">
        <v>5</v>
      </c>
      <c r="F15" s="15">
        <v>17031881</v>
      </c>
      <c r="G15" s="15" t="s">
        <v>147</v>
      </c>
      <c r="H15" s="15" t="s">
        <v>55</v>
      </c>
      <c r="I15" s="15" t="s">
        <v>57</v>
      </c>
      <c r="J15" s="15" t="s">
        <v>56</v>
      </c>
      <c r="K15" s="15">
        <v>8000</v>
      </c>
      <c r="M15" s="98" t="s">
        <v>188</v>
      </c>
      <c r="N15" s="98" t="s">
        <v>208</v>
      </c>
      <c r="O15" s="98">
        <v>3333</v>
      </c>
      <c r="P15" s="98">
        <v>4910</v>
      </c>
      <c r="Q15" s="99">
        <f>'سال 98'!$P15-'سال 98'!$O15</f>
        <v>1577</v>
      </c>
      <c r="R15" s="98" t="s">
        <v>212</v>
      </c>
      <c r="S15" s="17">
        <v>12819433</v>
      </c>
      <c r="T15" s="17">
        <v>4652323.558207173</v>
      </c>
      <c r="U15" s="17">
        <f>'سال 98'!$S15+'سال 98'!$T15</f>
        <v>17471756.558207173</v>
      </c>
      <c r="V15" s="98" t="s">
        <v>208</v>
      </c>
      <c r="W15" s="98" t="s">
        <v>219</v>
      </c>
      <c r="X15" s="98">
        <v>4910</v>
      </c>
      <c r="Y15" s="98">
        <v>6692</v>
      </c>
      <c r="Z15" s="99">
        <f>'سال 98'!$Y15-'سال 98'!$X15</f>
        <v>1782</v>
      </c>
      <c r="AA15" s="98"/>
      <c r="AB15" s="17">
        <v>18142334.115499828</v>
      </c>
      <c r="AC15" s="98" t="s">
        <v>219</v>
      </c>
      <c r="AD15" s="98" t="s">
        <v>228</v>
      </c>
      <c r="AE15" s="98">
        <v>6692</v>
      </c>
      <c r="AF15" s="98">
        <v>7922</v>
      </c>
      <c r="AG15" s="99">
        <f>'سال 98'!$AF15-'سال 98'!$AE15</f>
        <v>1230</v>
      </c>
      <c r="AH15" s="98" t="s">
        <v>229</v>
      </c>
      <c r="AI15" s="17">
        <v>12540872.034996925</v>
      </c>
      <c r="AJ15" s="98" t="s">
        <v>228</v>
      </c>
      <c r="AK15" s="94" t="s">
        <v>236</v>
      </c>
      <c r="AL15" s="98">
        <v>7922</v>
      </c>
      <c r="AM15" s="98">
        <v>9744</v>
      </c>
      <c r="AN15" s="99">
        <v>1822</v>
      </c>
      <c r="AO15" s="94" t="s">
        <v>238</v>
      </c>
      <c r="AP15" s="100">
        <v>19157291.895289905</v>
      </c>
      <c r="AQ15" s="98" t="s">
        <v>236</v>
      </c>
      <c r="AR15" s="98" t="s">
        <v>239</v>
      </c>
      <c r="AS15" s="98">
        <v>9744</v>
      </c>
      <c r="AT15" s="98">
        <v>11263</v>
      </c>
      <c r="AU15" s="98">
        <v>1519</v>
      </c>
      <c r="AV15" s="98" t="s">
        <v>240</v>
      </c>
      <c r="AW15" s="17">
        <v>16663424.351296464</v>
      </c>
      <c r="AX15" s="98" t="s">
        <v>239</v>
      </c>
      <c r="AY15" s="94" t="s">
        <v>242</v>
      </c>
      <c r="AZ15" s="98">
        <v>11263</v>
      </c>
      <c r="BA15" s="98">
        <v>12485</v>
      </c>
      <c r="BB15" s="99">
        <f>'سال 98'!$BA15-'سال 98'!$AZ15</f>
        <v>1222</v>
      </c>
      <c r="BC15" s="98" t="s">
        <v>240</v>
      </c>
      <c r="BD15" s="95">
        <v>19666291.892168634</v>
      </c>
      <c r="BE15" s="98" t="s">
        <v>242</v>
      </c>
      <c r="BF15" s="94" t="s">
        <v>252</v>
      </c>
      <c r="BG15" s="98">
        <v>12485</v>
      </c>
      <c r="BH15" s="98">
        <v>14108.686</v>
      </c>
      <c r="BI15" s="99">
        <v>1623.6859999999997</v>
      </c>
      <c r="BJ15" s="95">
        <v>27143404.846098434</v>
      </c>
      <c r="BK15" s="85">
        <f>'سال 98'!$BD15+'سال 98'!$AW15+'سال 98'!$AP15+'سال 98'!$AI15+'سال 98'!$AB15+'سال 98'!$U15</f>
        <v>103641970.84745891</v>
      </c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</row>
    <row r="16" spans="1:74" ht="32.25" customHeight="1">
      <c r="A16" s="96">
        <v>15</v>
      </c>
      <c r="B16" s="15" t="s">
        <v>19</v>
      </c>
      <c r="C16" s="15" t="s">
        <v>58</v>
      </c>
      <c r="D16" s="71">
        <f>'سال 98'!$BB16+'سال 98'!$AU16+'سال 98'!$AN16+'سال 98'!$AG16+'سال 98'!$Z16+'سال 98'!$Q16</f>
        <v>9438</v>
      </c>
      <c r="E16" s="15">
        <v>5</v>
      </c>
      <c r="F16" s="15">
        <v>21908114</v>
      </c>
      <c r="G16" s="15" t="s">
        <v>147</v>
      </c>
      <c r="H16" s="15" t="s">
        <v>55</v>
      </c>
      <c r="I16" s="15" t="s">
        <v>59</v>
      </c>
      <c r="J16" s="15" t="s">
        <v>56</v>
      </c>
      <c r="K16" s="15">
        <v>8000</v>
      </c>
      <c r="M16" s="98" t="s">
        <v>188</v>
      </c>
      <c r="N16" s="98" t="s">
        <v>208</v>
      </c>
      <c r="O16" s="98">
        <v>3694</v>
      </c>
      <c r="P16" s="98">
        <v>5335</v>
      </c>
      <c r="Q16" s="99">
        <f>'سال 98'!$P16-'سال 98'!$O16</f>
        <v>1641</v>
      </c>
      <c r="R16" s="98" t="s">
        <v>212</v>
      </c>
      <c r="S16" s="17">
        <v>13339689</v>
      </c>
      <c r="T16" s="17">
        <v>4841130.601786915</v>
      </c>
      <c r="U16" s="17">
        <f>'سال 98'!$S16+'سال 98'!$T16</f>
        <v>18180819.601786915</v>
      </c>
      <c r="V16" s="98" t="s">
        <v>208</v>
      </c>
      <c r="W16" s="98" t="s">
        <v>219</v>
      </c>
      <c r="X16" s="98">
        <v>5335</v>
      </c>
      <c r="Y16" s="98">
        <v>7081</v>
      </c>
      <c r="Z16" s="99">
        <f>'سال 98'!$Y16-'سال 98'!$X16</f>
        <v>1746</v>
      </c>
      <c r="AA16" s="98"/>
      <c r="AB16" s="17">
        <v>17775822.315186698</v>
      </c>
      <c r="AC16" s="98" t="s">
        <v>219</v>
      </c>
      <c r="AD16" s="98" t="s">
        <v>228</v>
      </c>
      <c r="AE16" s="98">
        <v>7081</v>
      </c>
      <c r="AF16" s="98">
        <v>8437</v>
      </c>
      <c r="AG16" s="99">
        <f>'سال 98'!$AF16-'سال 98'!$AE16</f>
        <v>1356</v>
      </c>
      <c r="AH16" s="98" t="s">
        <v>229</v>
      </c>
      <c r="AI16" s="17">
        <v>13825546.731264902</v>
      </c>
      <c r="AJ16" s="98" t="s">
        <v>228</v>
      </c>
      <c r="AK16" s="94" t="s">
        <v>236</v>
      </c>
      <c r="AL16" s="98">
        <v>8437</v>
      </c>
      <c r="AM16" s="98">
        <v>10294</v>
      </c>
      <c r="AN16" s="99">
        <v>1857</v>
      </c>
      <c r="AO16" s="94" t="s">
        <v>238</v>
      </c>
      <c r="AP16" s="100">
        <v>19525296.953651674</v>
      </c>
      <c r="AQ16" s="98" t="s">
        <v>236</v>
      </c>
      <c r="AR16" s="98" t="s">
        <v>239</v>
      </c>
      <c r="AS16" s="98">
        <v>10294</v>
      </c>
      <c r="AT16" s="98">
        <v>11865</v>
      </c>
      <c r="AU16" s="98">
        <v>1571</v>
      </c>
      <c r="AV16" s="98" t="s">
        <v>240</v>
      </c>
      <c r="AW16" s="17">
        <v>17233864.157924123</v>
      </c>
      <c r="AX16" s="98" t="s">
        <v>239</v>
      </c>
      <c r="AY16" s="94" t="s">
        <v>242</v>
      </c>
      <c r="AZ16" s="98">
        <v>11865</v>
      </c>
      <c r="BA16" s="98">
        <v>13132</v>
      </c>
      <c r="BB16" s="99">
        <f>'سال 98'!$BA16-'سال 98'!$AZ16</f>
        <v>1267</v>
      </c>
      <c r="BC16" s="98" t="s">
        <v>240</v>
      </c>
      <c r="BD16" s="95">
        <v>20390500.67706846</v>
      </c>
      <c r="BE16" s="98" t="s">
        <v>242</v>
      </c>
      <c r="BF16" s="94" t="s">
        <v>252</v>
      </c>
      <c r="BG16" s="98">
        <v>13132</v>
      </c>
      <c r="BH16" s="98">
        <v>14822.536</v>
      </c>
      <c r="BI16" s="99">
        <v>1690.536</v>
      </c>
      <c r="BJ16" s="95">
        <v>28260946.42369514</v>
      </c>
      <c r="BK16" s="85">
        <f>'سال 98'!$BD16+'سال 98'!$AW16+'سال 98'!$AP16+'سال 98'!$AI16+'سال 98'!$AB16+'سال 98'!$U16</f>
        <v>106931850.43688276</v>
      </c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</row>
    <row r="17" spans="1:74" ht="32.25" customHeight="1">
      <c r="A17" s="96">
        <v>16</v>
      </c>
      <c r="B17" s="15" t="s">
        <v>19</v>
      </c>
      <c r="C17" s="15" t="s">
        <v>60</v>
      </c>
      <c r="D17" s="71">
        <f>'سال 98'!$BB17+'سال 98'!$AU17+'سال 98'!$AN17+'سال 98'!$AG17+'سال 98'!$Z17+'سال 98'!$Q17</f>
        <v>9193</v>
      </c>
      <c r="E17" s="15">
        <v>5</v>
      </c>
      <c r="F17" s="15">
        <v>18095733</v>
      </c>
      <c r="G17" s="15" t="s">
        <v>147</v>
      </c>
      <c r="H17" s="15" t="s">
        <v>55</v>
      </c>
      <c r="I17" s="15" t="s">
        <v>61</v>
      </c>
      <c r="J17" s="15" t="s">
        <v>56</v>
      </c>
      <c r="K17" s="15">
        <v>8000</v>
      </c>
      <c r="M17" s="98" t="s">
        <v>188</v>
      </c>
      <c r="N17" s="98" t="s">
        <v>208</v>
      </c>
      <c r="O17" s="98">
        <v>4176</v>
      </c>
      <c r="P17" s="98">
        <v>5764</v>
      </c>
      <c r="Q17" s="99">
        <f>'سال 98'!$P17-'سال 98'!$O17</f>
        <v>1588</v>
      </c>
      <c r="R17" s="98" t="s">
        <v>212</v>
      </c>
      <c r="S17" s="17">
        <v>12908852</v>
      </c>
      <c r="T17" s="17">
        <v>4684774.768822439</v>
      </c>
      <c r="U17" s="17">
        <f>'سال 98'!$S17+'سال 98'!$T17</f>
        <v>17593626.76882244</v>
      </c>
      <c r="V17" s="98" t="s">
        <v>208</v>
      </c>
      <c r="W17" s="98" t="s">
        <v>219</v>
      </c>
      <c r="X17" s="98">
        <v>5764</v>
      </c>
      <c r="Y17" s="98">
        <v>7468</v>
      </c>
      <c r="Z17" s="99">
        <f>'سال 98'!$Y17-'سال 98'!$X17</f>
        <v>1704</v>
      </c>
      <c r="AA17" s="98"/>
      <c r="AB17" s="17">
        <v>17348225.214821387</v>
      </c>
      <c r="AC17" s="98" t="s">
        <v>219</v>
      </c>
      <c r="AD17" s="98" t="s">
        <v>228</v>
      </c>
      <c r="AE17" s="98">
        <v>7468</v>
      </c>
      <c r="AF17" s="98">
        <v>8791</v>
      </c>
      <c r="AG17" s="99">
        <f>'سال 98'!$AF17-'سال 98'!$AE17</f>
        <v>1323</v>
      </c>
      <c r="AH17" s="98" t="s">
        <v>229</v>
      </c>
      <c r="AI17" s="17">
        <v>13489084.310813764</v>
      </c>
      <c r="AJ17" s="98" t="s">
        <v>228</v>
      </c>
      <c r="AK17" s="94" t="s">
        <v>236</v>
      </c>
      <c r="AL17" s="98">
        <v>8791</v>
      </c>
      <c r="AM17" s="98">
        <v>10571</v>
      </c>
      <c r="AN17" s="99">
        <v>1780</v>
      </c>
      <c r="AO17" s="94" t="s">
        <v>238</v>
      </c>
      <c r="AP17" s="100">
        <v>18715685.825255778</v>
      </c>
      <c r="AQ17" s="98" t="s">
        <v>236</v>
      </c>
      <c r="AR17" s="98" t="s">
        <v>239</v>
      </c>
      <c r="AS17" s="98">
        <v>10571</v>
      </c>
      <c r="AT17" s="98">
        <v>12125</v>
      </c>
      <c r="AU17" s="98">
        <v>1554</v>
      </c>
      <c r="AV17" s="98" t="s">
        <v>240</v>
      </c>
      <c r="AW17" s="17">
        <v>17047374.22114201</v>
      </c>
      <c r="AX17" s="98" t="s">
        <v>239</v>
      </c>
      <c r="AY17" s="94" t="s">
        <v>242</v>
      </c>
      <c r="AZ17" s="98">
        <v>12125</v>
      </c>
      <c r="BA17" s="98">
        <v>13369</v>
      </c>
      <c r="BB17" s="99">
        <f>'سال 98'!$BA17-'سال 98'!$AZ17</f>
        <v>1244</v>
      </c>
      <c r="BC17" s="98" t="s">
        <v>240</v>
      </c>
      <c r="BD17" s="95">
        <v>20020349.520341884</v>
      </c>
      <c r="BE17" s="98" t="s">
        <v>242</v>
      </c>
      <c r="BF17" s="94" t="s">
        <v>252</v>
      </c>
      <c r="BG17" s="98">
        <v>13369</v>
      </c>
      <c r="BH17" s="98">
        <v>14963.566</v>
      </c>
      <c r="BI17" s="99">
        <v>1594.5660000000007</v>
      </c>
      <c r="BJ17" s="95">
        <v>26656601.394496117</v>
      </c>
      <c r="BK17" s="85">
        <f>'سال 98'!$BD17+'سال 98'!$AW17+'سال 98'!$AP17+'سال 98'!$AI17+'سال 98'!$AB17+'سال 98'!$U17</f>
        <v>104214345.86119726</v>
      </c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</row>
    <row r="18" spans="1:74" ht="32.25" customHeight="1">
      <c r="A18" s="96">
        <v>17</v>
      </c>
      <c r="B18" s="15" t="s">
        <v>19</v>
      </c>
      <c r="C18" s="15" t="s">
        <v>62</v>
      </c>
      <c r="D18" s="71">
        <f>'سال 98'!$BB18+'سال 98'!$AU18+'سال 98'!$AN18+'سال 98'!$AG18+'سال 98'!$Z18+'سال 98'!$Q18</f>
        <v>7964</v>
      </c>
      <c r="E18" s="15">
        <v>5</v>
      </c>
      <c r="F18" s="15">
        <v>31012065</v>
      </c>
      <c r="G18" s="15" t="s">
        <v>147</v>
      </c>
      <c r="H18" s="15" t="s">
        <v>63</v>
      </c>
      <c r="I18" s="15" t="s">
        <v>64</v>
      </c>
      <c r="J18" s="15" t="s">
        <v>48</v>
      </c>
      <c r="K18" s="15">
        <v>8000</v>
      </c>
      <c r="M18" s="98" t="s">
        <v>188</v>
      </c>
      <c r="N18" s="98" t="s">
        <v>208</v>
      </c>
      <c r="O18" s="98">
        <v>2990</v>
      </c>
      <c r="P18" s="98">
        <v>4606</v>
      </c>
      <c r="Q18" s="99">
        <f>'سال 98'!$P18-'سال 98'!$O18</f>
        <v>1616</v>
      </c>
      <c r="R18" s="98" t="s">
        <v>212</v>
      </c>
      <c r="S18" s="17">
        <v>13136464</v>
      </c>
      <c r="T18" s="17">
        <v>4479487.821429007</v>
      </c>
      <c r="U18" s="17">
        <f>'سال 98'!$S18+'سال 98'!$T18</f>
        <v>17615951.821429007</v>
      </c>
      <c r="V18" s="98" t="s">
        <v>208</v>
      </c>
      <c r="W18" s="98" t="s">
        <v>219</v>
      </c>
      <c r="X18" s="98">
        <v>4606</v>
      </c>
      <c r="Y18" s="98">
        <v>6412</v>
      </c>
      <c r="Z18" s="99">
        <f>'سال 98'!$Y18-'سال 98'!$X18</f>
        <v>1806</v>
      </c>
      <c r="AA18" s="98"/>
      <c r="AB18" s="17">
        <v>17912984.09773296</v>
      </c>
      <c r="AC18" s="98" t="s">
        <v>219</v>
      </c>
      <c r="AD18" s="98" t="s">
        <v>228</v>
      </c>
      <c r="AE18" s="98">
        <v>6412</v>
      </c>
      <c r="AF18" s="98">
        <v>7866</v>
      </c>
      <c r="AG18" s="99">
        <f>'سال 98'!$AF18-'سال 98'!$AE18</f>
        <v>1454</v>
      </c>
      <c r="AH18" s="98" t="s">
        <v>229</v>
      </c>
      <c r="AI18" s="17">
        <v>14442803.966448648</v>
      </c>
      <c r="AJ18" s="98" t="s">
        <v>228</v>
      </c>
      <c r="AK18" s="94" t="s">
        <v>236</v>
      </c>
      <c r="AL18" s="98">
        <v>7866</v>
      </c>
      <c r="AM18" s="98">
        <v>9845</v>
      </c>
      <c r="AN18" s="99">
        <v>1979</v>
      </c>
      <c r="AO18" s="94" t="s">
        <v>238</v>
      </c>
      <c r="AP18" s="100">
        <v>20271734.088164907</v>
      </c>
      <c r="AQ18" s="98" t="s">
        <v>236</v>
      </c>
      <c r="AR18" s="98" t="s">
        <v>239</v>
      </c>
      <c r="AS18" s="98">
        <v>9845</v>
      </c>
      <c r="AT18" s="98">
        <v>10600</v>
      </c>
      <c r="AU18" s="98">
        <v>755</v>
      </c>
      <c r="AV18" s="98" t="s">
        <v>240</v>
      </c>
      <c r="AW18" s="17">
        <v>8068744.933528757</v>
      </c>
      <c r="AX18" s="98" t="s">
        <v>239</v>
      </c>
      <c r="AY18" s="94" t="s">
        <v>242</v>
      </c>
      <c r="AZ18" s="98">
        <v>10600</v>
      </c>
      <c r="BA18" s="98">
        <v>10954</v>
      </c>
      <c r="BB18" s="99">
        <f>'سال 98'!$BA18-'سال 98'!$AZ18</f>
        <v>354</v>
      </c>
      <c r="BC18" s="98" t="s">
        <v>240</v>
      </c>
      <c r="BD18" s="95">
        <v>4909835.521202417</v>
      </c>
      <c r="BE18" s="98" t="s">
        <v>242</v>
      </c>
      <c r="BF18" s="94" t="s">
        <v>252</v>
      </c>
      <c r="BG18" s="98">
        <v>10954</v>
      </c>
      <c r="BH18" s="98">
        <v>12647.034</v>
      </c>
      <c r="BI18" s="99">
        <v>1693.0339999999997</v>
      </c>
      <c r="BJ18" s="95">
        <v>24390250.957457516</v>
      </c>
      <c r="BK18" s="85">
        <f>'سال 98'!$BD18+'سال 98'!$AW18+'سال 98'!$AP18+'سال 98'!$AI18+'سال 98'!$AB18+'سال 98'!$U18</f>
        <v>83222054.4285067</v>
      </c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</row>
    <row r="19" spans="1:74" ht="32.25" customHeight="1">
      <c r="A19" s="96">
        <v>18</v>
      </c>
      <c r="B19" s="15" t="s">
        <v>19</v>
      </c>
      <c r="C19" s="15" t="s">
        <v>65</v>
      </c>
      <c r="D19" s="71">
        <f>'سال 98'!$BB19+'سال 98'!$AU19+'سال 98'!$AN19+'سال 98'!$AG19+'سال 98'!$Z19+'سال 98'!$Q19</f>
        <v>9408</v>
      </c>
      <c r="E19" s="15">
        <v>5</v>
      </c>
      <c r="F19" s="15">
        <v>18159392</v>
      </c>
      <c r="G19" s="15" t="s">
        <v>147</v>
      </c>
      <c r="H19" s="15" t="s">
        <v>66</v>
      </c>
      <c r="I19" s="15" t="s">
        <v>68</v>
      </c>
      <c r="J19" s="15" t="s">
        <v>67</v>
      </c>
      <c r="K19" s="15">
        <v>8000</v>
      </c>
      <c r="M19" s="98" t="s">
        <v>188</v>
      </c>
      <c r="N19" s="98" t="s">
        <v>208</v>
      </c>
      <c r="O19" s="98">
        <v>2680</v>
      </c>
      <c r="P19" s="98">
        <v>4289</v>
      </c>
      <c r="Q19" s="99">
        <f>'سال 98'!$P19-'سال 98'!$O19</f>
        <v>1609</v>
      </c>
      <c r="R19" s="98" t="s">
        <v>212</v>
      </c>
      <c r="S19" s="17">
        <v>13079561</v>
      </c>
      <c r="T19" s="17">
        <v>4746727.079997044</v>
      </c>
      <c r="U19" s="17">
        <f>'سال 98'!$S19+'سال 98'!$T19</f>
        <v>17826288.079997044</v>
      </c>
      <c r="V19" s="98" t="s">
        <v>208</v>
      </c>
      <c r="W19" s="98" t="s">
        <v>219</v>
      </c>
      <c r="X19" s="98">
        <v>4289</v>
      </c>
      <c r="Y19" s="98">
        <v>6038</v>
      </c>
      <c r="Z19" s="99">
        <f>'سال 98'!$Y19-'سال 98'!$X19</f>
        <v>1749</v>
      </c>
      <c r="AA19" s="98"/>
      <c r="AB19" s="17">
        <v>17806364.965212796</v>
      </c>
      <c r="AC19" s="98" t="s">
        <v>219</v>
      </c>
      <c r="AD19" s="98" t="s">
        <v>228</v>
      </c>
      <c r="AE19" s="98">
        <v>6038</v>
      </c>
      <c r="AF19" s="98">
        <v>7389</v>
      </c>
      <c r="AG19" s="99">
        <f>'سال 98'!$AF19-'سال 98'!$AE19</f>
        <v>1351</v>
      </c>
      <c r="AH19" s="98" t="s">
        <v>229</v>
      </c>
      <c r="AI19" s="17">
        <v>13774567.576651094</v>
      </c>
      <c r="AJ19" s="98" t="s">
        <v>228</v>
      </c>
      <c r="AK19" s="94" t="s">
        <v>236</v>
      </c>
      <c r="AL19" s="98">
        <v>7389</v>
      </c>
      <c r="AM19" s="98">
        <v>9178</v>
      </c>
      <c r="AN19" s="99">
        <v>1789</v>
      </c>
      <c r="AO19" s="94" t="s">
        <v>238</v>
      </c>
      <c r="AP19" s="100">
        <v>18810315.69740595</v>
      </c>
      <c r="AQ19" s="98" t="s">
        <v>236</v>
      </c>
      <c r="AR19" s="98" t="s">
        <v>239</v>
      </c>
      <c r="AS19" s="98">
        <v>9178</v>
      </c>
      <c r="AT19" s="98">
        <v>10791</v>
      </c>
      <c r="AU19" s="98">
        <v>1613</v>
      </c>
      <c r="AV19" s="98" t="s">
        <v>240</v>
      </c>
      <c r="AW19" s="17">
        <v>17694604.001738776</v>
      </c>
      <c r="AX19" s="98" t="s">
        <v>239</v>
      </c>
      <c r="AY19" s="94" t="s">
        <v>242</v>
      </c>
      <c r="AZ19" s="98">
        <v>10791</v>
      </c>
      <c r="BA19" s="98">
        <v>12088</v>
      </c>
      <c r="BB19" s="99">
        <f>'سال 98'!$BA19-'سال 98'!$AZ19</f>
        <v>1297</v>
      </c>
      <c r="BC19" s="98" t="s">
        <v>240</v>
      </c>
      <c r="BD19" s="95">
        <v>20873306.533668347</v>
      </c>
      <c r="BE19" s="98" t="s">
        <v>242</v>
      </c>
      <c r="BF19" s="94" t="s">
        <v>252</v>
      </c>
      <c r="BG19" s="98">
        <v>12088</v>
      </c>
      <c r="BH19" s="98">
        <v>13759.557</v>
      </c>
      <c r="BI19" s="99">
        <v>1671.5570000000007</v>
      </c>
      <c r="BJ19" s="95">
        <v>27943671.60542727</v>
      </c>
      <c r="BK19" s="85">
        <f>'سال 98'!$BD19+'سال 98'!$AW19+'سال 98'!$AP19+'سال 98'!$AI19+'سال 98'!$AB19+'سال 98'!$U19</f>
        <v>106785446.85467401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</row>
    <row r="20" spans="1:74" ht="32.25" customHeight="1">
      <c r="A20" s="96">
        <v>19</v>
      </c>
      <c r="B20" s="15" t="s">
        <v>19</v>
      </c>
      <c r="C20" s="15" t="s">
        <v>180</v>
      </c>
      <c r="D20" s="71">
        <f>'سال 98'!$BB20+'سال 98'!$AU20+'سال 98'!$AN20+'سال 98'!$AG20+'سال 98'!$Z20+'سال 98'!$Q20</f>
        <v>18747</v>
      </c>
      <c r="E20" s="15">
        <v>15</v>
      </c>
      <c r="F20" s="15">
        <v>10246411</v>
      </c>
      <c r="G20" s="15" t="s">
        <v>147</v>
      </c>
      <c r="H20" s="15" t="s">
        <v>183</v>
      </c>
      <c r="I20" s="15" t="s">
        <v>181</v>
      </c>
      <c r="J20" s="15" t="s">
        <v>182</v>
      </c>
      <c r="K20" s="15">
        <v>8000</v>
      </c>
      <c r="M20" s="98" t="s">
        <v>188</v>
      </c>
      <c r="N20" s="98" t="s">
        <v>208</v>
      </c>
      <c r="O20" s="98">
        <v>5890</v>
      </c>
      <c r="P20" s="98">
        <v>9129</v>
      </c>
      <c r="Q20" s="99">
        <f>'سال 98'!$P20-'سال 98'!$O20</f>
        <v>3239</v>
      </c>
      <c r="R20" s="98" t="s">
        <v>212</v>
      </c>
      <c r="S20" s="17">
        <v>26329831</v>
      </c>
      <c r="T20" s="17">
        <v>8978379.364856787</v>
      </c>
      <c r="U20" s="17">
        <f>'سال 98'!$S20+'سال 98'!$T20</f>
        <v>35308210.36485679</v>
      </c>
      <c r="V20" s="98" t="s">
        <v>208</v>
      </c>
      <c r="W20" s="98" t="s">
        <v>219</v>
      </c>
      <c r="X20" s="98">
        <v>9129</v>
      </c>
      <c r="Y20" s="98">
        <v>12784</v>
      </c>
      <c r="Z20" s="99">
        <f>'سال 98'!$Y20-'سال 98'!$X20</f>
        <v>3655</v>
      </c>
      <c r="AA20" s="98"/>
      <c r="AB20" s="17">
        <v>35878916.28929759</v>
      </c>
      <c r="AC20" s="98" t="s">
        <v>219</v>
      </c>
      <c r="AD20" s="98" t="s">
        <v>228</v>
      </c>
      <c r="AE20" s="98">
        <v>12784</v>
      </c>
      <c r="AF20" s="98">
        <v>15271</v>
      </c>
      <c r="AG20" s="99">
        <f>'سال 98'!$AF20-'سال 98'!$AE20</f>
        <v>2487</v>
      </c>
      <c r="AH20" s="98" t="s">
        <v>229</v>
      </c>
      <c r="AI20" s="17">
        <v>24449193.413619403</v>
      </c>
      <c r="AJ20" s="98" t="s">
        <v>228</v>
      </c>
      <c r="AK20" s="94" t="s">
        <v>236</v>
      </c>
      <c r="AL20" s="98">
        <v>15271</v>
      </c>
      <c r="AM20" s="98">
        <v>18479</v>
      </c>
      <c r="AN20" s="99">
        <v>3208</v>
      </c>
      <c r="AO20" s="94" t="s">
        <v>238</v>
      </c>
      <c r="AP20" s="100">
        <v>32522134.152167615</v>
      </c>
      <c r="AQ20" s="98" t="s">
        <v>236</v>
      </c>
      <c r="AR20" s="98" t="s">
        <v>239</v>
      </c>
      <c r="AS20" s="98">
        <v>18479</v>
      </c>
      <c r="AT20" s="98">
        <v>22141</v>
      </c>
      <c r="AU20" s="98">
        <v>3662</v>
      </c>
      <c r="AV20" s="98" t="s">
        <v>240</v>
      </c>
      <c r="AW20" s="17">
        <v>38732380.95303084</v>
      </c>
      <c r="AX20" s="98" t="s">
        <v>239</v>
      </c>
      <c r="AY20" s="94" t="s">
        <v>242</v>
      </c>
      <c r="AZ20" s="98">
        <v>22141</v>
      </c>
      <c r="BA20" s="98">
        <v>24637</v>
      </c>
      <c r="BB20" s="99">
        <f>'سال 98'!$BA20-'سال 98'!$AZ20</f>
        <v>2496</v>
      </c>
      <c r="BC20" s="98" t="s">
        <v>240</v>
      </c>
      <c r="BD20" s="95">
        <v>32635322.03780594</v>
      </c>
      <c r="BE20" s="98" t="s">
        <v>242</v>
      </c>
      <c r="BF20" s="94" t="s">
        <v>252</v>
      </c>
      <c r="BG20" s="98">
        <v>24637</v>
      </c>
      <c r="BH20" s="98">
        <v>27914.156</v>
      </c>
      <c r="BI20" s="99">
        <v>3277.155999999999</v>
      </c>
      <c r="BJ20" s="95">
        <v>44505813.92906061</v>
      </c>
      <c r="BK20" s="85">
        <f>'سال 98'!$BD20+'سال 98'!$AW20+'سال 98'!$AP20+'سال 98'!$AI20+'سال 98'!$AB20+'سال 98'!$U20</f>
        <v>199526157.21077818</v>
      </c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</row>
    <row r="21" spans="1:74" ht="32.25" customHeight="1">
      <c r="A21" s="96">
        <v>20</v>
      </c>
      <c r="B21" s="15" t="s">
        <v>19</v>
      </c>
      <c r="C21" s="15" t="s">
        <v>179</v>
      </c>
      <c r="D21" s="71">
        <f>'سال 98'!$BB21+'سال 98'!$AU21+'سال 98'!$AN21+'سال 98'!$AG21+'سال 98'!$Z21+'سال 98'!$Q21</f>
        <v>9434</v>
      </c>
      <c r="E21" s="15">
        <v>5</v>
      </c>
      <c r="F21" s="15">
        <v>22368759</v>
      </c>
      <c r="G21" s="15" t="s">
        <v>147</v>
      </c>
      <c r="H21" s="15" t="s">
        <v>184</v>
      </c>
      <c r="I21" s="15" t="s">
        <v>185</v>
      </c>
      <c r="J21" s="15" t="s">
        <v>44</v>
      </c>
      <c r="K21" s="15">
        <v>8000</v>
      </c>
      <c r="M21" s="98" t="s">
        <v>188</v>
      </c>
      <c r="N21" s="98" t="s">
        <v>208</v>
      </c>
      <c r="O21" s="98">
        <v>2728</v>
      </c>
      <c r="P21" s="98">
        <v>4355</v>
      </c>
      <c r="Q21" s="99">
        <f>'سال 98'!$P21-'سال 98'!$O21</f>
        <v>1627</v>
      </c>
      <c r="R21" s="98" t="s">
        <v>212</v>
      </c>
      <c r="S21" s="17">
        <v>13225883</v>
      </c>
      <c r="T21" s="17">
        <v>4799829.061003849</v>
      </c>
      <c r="U21" s="17">
        <f>'سال 98'!$S21+'سال 98'!$T21</f>
        <v>18025712.06100385</v>
      </c>
      <c r="V21" s="98" t="s">
        <v>208</v>
      </c>
      <c r="W21" s="98" t="s">
        <v>219</v>
      </c>
      <c r="X21" s="98">
        <v>4355</v>
      </c>
      <c r="Y21" s="98">
        <v>6106</v>
      </c>
      <c r="Z21" s="99">
        <f>'سال 98'!$Y21-'سال 98'!$X21</f>
        <v>1751</v>
      </c>
      <c r="AA21" s="98"/>
      <c r="AB21" s="17">
        <v>17367461.326207317</v>
      </c>
      <c r="AC21" s="98" t="s">
        <v>219</v>
      </c>
      <c r="AD21" s="98" t="s">
        <v>228</v>
      </c>
      <c r="AE21" s="98">
        <v>6106</v>
      </c>
      <c r="AF21" s="98">
        <v>7456</v>
      </c>
      <c r="AG21" s="99">
        <f>'سال 98'!$AF21-'سال 98'!$AE21</f>
        <v>1350</v>
      </c>
      <c r="AH21" s="98" t="s">
        <v>229</v>
      </c>
      <c r="AI21" s="17">
        <v>13409756.089893863</v>
      </c>
      <c r="AJ21" s="98" t="s">
        <v>228</v>
      </c>
      <c r="AK21" s="94" t="s">
        <v>236</v>
      </c>
      <c r="AL21" s="98">
        <v>7456</v>
      </c>
      <c r="AM21" s="98">
        <v>9331</v>
      </c>
      <c r="AN21" s="99">
        <v>1875</v>
      </c>
      <c r="AO21" s="94" t="s">
        <v>238</v>
      </c>
      <c r="AP21" s="100">
        <v>19206418.09768024</v>
      </c>
      <c r="AQ21" s="98" t="s">
        <v>236</v>
      </c>
      <c r="AR21" s="98" t="s">
        <v>239</v>
      </c>
      <c r="AS21" s="98">
        <v>9331</v>
      </c>
      <c r="AT21" s="98">
        <v>10954</v>
      </c>
      <c r="AU21" s="98">
        <v>1623</v>
      </c>
      <c r="AV21" s="98" t="s">
        <v>240</v>
      </c>
      <c r="AW21" s="17">
        <v>17345129.837241285</v>
      </c>
      <c r="AX21" s="98" t="s">
        <v>239</v>
      </c>
      <c r="AY21" s="94" t="s">
        <v>242</v>
      </c>
      <c r="AZ21" s="98">
        <v>10954</v>
      </c>
      <c r="BA21" s="98">
        <v>12162</v>
      </c>
      <c r="BB21" s="99">
        <f>'سال 98'!$BA21-'سال 98'!$AZ21</f>
        <v>1208</v>
      </c>
      <c r="BC21" s="98" t="s">
        <v>240</v>
      </c>
      <c r="BD21" s="95">
        <v>16754466.976306554</v>
      </c>
      <c r="BE21" s="98" t="s">
        <v>242</v>
      </c>
      <c r="BF21" s="94" t="s">
        <v>252</v>
      </c>
      <c r="BG21" s="98">
        <v>12162</v>
      </c>
      <c r="BH21" s="98">
        <v>13805.382</v>
      </c>
      <c r="BI21" s="99">
        <v>1643.3819999999996</v>
      </c>
      <c r="BJ21" s="95">
        <v>23674952.422082752</v>
      </c>
      <c r="BK21" s="85">
        <f>'سال 98'!$BD21+'سال 98'!$AW21+'سال 98'!$AP21+'سال 98'!$AI21+'سال 98'!$AB21+'سال 98'!$U21</f>
        <v>102108944.3883331</v>
      </c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1:74" ht="32.25" customHeight="1">
      <c r="A22" s="96">
        <v>21</v>
      </c>
      <c r="B22" s="15" t="s">
        <v>19</v>
      </c>
      <c r="C22" s="15" t="s">
        <v>195</v>
      </c>
      <c r="D22" s="71">
        <f>'سال 98'!$BB22+'سال 98'!$AU22+'سال 98'!$AN22+'سال 98'!$AG22+'سال 98'!$Z22+'سال 98'!$Q22</f>
        <v>26342</v>
      </c>
      <c r="E22" s="15">
        <v>15</v>
      </c>
      <c r="F22" s="15">
        <v>99437212</v>
      </c>
      <c r="G22" s="15" t="s">
        <v>167</v>
      </c>
      <c r="H22" s="15" t="s">
        <v>197</v>
      </c>
      <c r="I22" s="15" t="s">
        <v>196</v>
      </c>
      <c r="J22" s="15" t="s">
        <v>25</v>
      </c>
      <c r="K22" s="15">
        <v>8000</v>
      </c>
      <c r="M22" s="98" t="s">
        <v>188</v>
      </c>
      <c r="N22" s="98" t="s">
        <v>208</v>
      </c>
      <c r="O22" s="98" t="s">
        <v>209</v>
      </c>
      <c r="P22" s="98">
        <v>4231</v>
      </c>
      <c r="Q22" s="99">
        <v>4231</v>
      </c>
      <c r="R22" s="98" t="s">
        <v>212</v>
      </c>
      <c r="S22" s="17">
        <v>34393799</v>
      </c>
      <c r="T22" s="17">
        <v>11728163.968110234</v>
      </c>
      <c r="U22" s="17">
        <f>'سال 98'!$S22+'سال 98'!$T22</f>
        <v>46121962.96811023</v>
      </c>
      <c r="V22" s="98" t="s">
        <v>208</v>
      </c>
      <c r="W22" s="98" t="s">
        <v>219</v>
      </c>
      <c r="X22" s="98">
        <v>4231</v>
      </c>
      <c r="Y22" s="98">
        <v>9142</v>
      </c>
      <c r="Z22" s="99">
        <f>'سال 98'!$Y22-'سال 98'!$X22</f>
        <v>4911</v>
      </c>
      <c r="AA22" s="98"/>
      <c r="AB22" s="17">
        <v>48208305.85410135</v>
      </c>
      <c r="AC22" s="98" t="s">
        <v>219</v>
      </c>
      <c r="AD22" s="98" t="s">
        <v>228</v>
      </c>
      <c r="AE22" s="98">
        <v>9142</v>
      </c>
      <c r="AF22" s="98">
        <v>12961</v>
      </c>
      <c r="AG22" s="99">
        <f>'سال 98'!$AF22-'سال 98'!$AE22</f>
        <v>3819</v>
      </c>
      <c r="AH22" s="98" t="s">
        <v>229</v>
      </c>
      <c r="AI22" s="17">
        <v>37543815.70028649</v>
      </c>
      <c r="AJ22" s="98" t="s">
        <v>228</v>
      </c>
      <c r="AK22" s="94" t="s">
        <v>236</v>
      </c>
      <c r="AL22" s="98">
        <v>12961</v>
      </c>
      <c r="AM22" s="98">
        <v>18237</v>
      </c>
      <c r="AN22" s="99">
        <v>5276</v>
      </c>
      <c r="AO22" s="94" t="s">
        <v>238</v>
      </c>
      <c r="AP22" s="100">
        <v>53487150.80637043</v>
      </c>
      <c r="AQ22" s="98" t="s">
        <v>236</v>
      </c>
      <c r="AR22" s="98" t="s">
        <v>239</v>
      </c>
      <c r="AS22" s="98">
        <v>18237</v>
      </c>
      <c r="AT22" s="98">
        <v>22785</v>
      </c>
      <c r="AU22" s="98">
        <v>4548</v>
      </c>
      <c r="AV22" s="98" t="s">
        <v>240</v>
      </c>
      <c r="AW22" s="17">
        <v>48103459.46870133</v>
      </c>
      <c r="AX22" s="98" t="s">
        <v>239</v>
      </c>
      <c r="AY22" s="94" t="s">
        <v>242</v>
      </c>
      <c r="AZ22" s="98">
        <v>22785</v>
      </c>
      <c r="BA22" s="98">
        <v>26342</v>
      </c>
      <c r="BB22" s="99">
        <f>'سال 98'!$BA22-'سال 98'!$AZ22</f>
        <v>3557</v>
      </c>
      <c r="BC22" s="98" t="s">
        <v>240</v>
      </c>
      <c r="BD22" s="95">
        <v>46507948.91365214</v>
      </c>
      <c r="BE22" s="98" t="s">
        <v>242</v>
      </c>
      <c r="BF22" s="94" t="s">
        <v>252</v>
      </c>
      <c r="BG22" s="98">
        <v>26342</v>
      </c>
      <c r="BH22" s="98">
        <v>26364.373</v>
      </c>
      <c r="BI22" s="99">
        <v>22.372999999999593</v>
      </c>
      <c r="BJ22" s="95">
        <v>303839.2359212851</v>
      </c>
      <c r="BK22" s="85">
        <f>'سال 98'!$BD22+'سال 98'!$AW22+'سال 98'!$AP22+'سال 98'!$AI22+'سال 98'!$AB22+'سال 98'!$U22</f>
        <v>279972643.71122193</v>
      </c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</row>
    <row r="23" spans="1:74" ht="32.25" customHeight="1">
      <c r="A23" s="96">
        <v>22</v>
      </c>
      <c r="B23" s="15" t="s">
        <v>19</v>
      </c>
      <c r="C23" s="96" t="s">
        <v>307</v>
      </c>
      <c r="D23" s="71">
        <f>'سال 98'!$BB23+'سال 98'!$AU23+'سال 98'!$AN23+'سال 98'!$AG23+'سال 98'!$Z23+'سال 98'!$Q23</f>
        <v>83041</v>
      </c>
      <c r="E23" s="15">
        <v>48</v>
      </c>
      <c r="F23" s="15">
        <v>97654303</v>
      </c>
      <c r="G23" s="15" t="s">
        <v>159</v>
      </c>
      <c r="H23" s="15" t="s">
        <v>17</v>
      </c>
      <c r="I23" s="15" t="s">
        <v>170</v>
      </c>
      <c r="J23" s="15" t="s">
        <v>69</v>
      </c>
      <c r="K23" s="15">
        <v>7000</v>
      </c>
      <c r="M23" s="98" t="s">
        <v>188</v>
      </c>
      <c r="N23" s="98" t="s">
        <v>208</v>
      </c>
      <c r="O23" s="98">
        <v>38800</v>
      </c>
      <c r="P23" s="98">
        <v>52382</v>
      </c>
      <c r="Q23" s="99">
        <f>'سال 98'!$P23-'سال 98'!$O23</f>
        <v>13582</v>
      </c>
      <c r="R23" s="98" t="s">
        <v>212</v>
      </c>
      <c r="S23" s="17">
        <v>96826078</v>
      </c>
      <c r="T23" s="17">
        <v>40953284.66304195</v>
      </c>
      <c r="U23" s="17">
        <f>'سال 98'!$S23+'سال 98'!$T23</f>
        <v>137779362.66304195</v>
      </c>
      <c r="V23" s="98" t="s">
        <v>208</v>
      </c>
      <c r="W23" s="98" t="s">
        <v>219</v>
      </c>
      <c r="X23" s="98">
        <v>52382</v>
      </c>
      <c r="Y23" s="98">
        <v>68974</v>
      </c>
      <c r="Z23" s="99">
        <f>'سال 98'!$Y23-'سال 98'!$X23</f>
        <v>16592</v>
      </c>
      <c r="AA23" s="98"/>
      <c r="AB23" s="17">
        <v>148112808.95961085</v>
      </c>
      <c r="AC23" s="98" t="s">
        <v>219</v>
      </c>
      <c r="AD23" s="98" t="s">
        <v>228</v>
      </c>
      <c r="AE23" s="98">
        <v>68974</v>
      </c>
      <c r="AF23" s="98">
        <v>82383</v>
      </c>
      <c r="AG23" s="99">
        <f>'سال 98'!$AF23-'سال 98'!$AE23</f>
        <v>13409</v>
      </c>
      <c r="AH23" s="98" t="s">
        <v>229</v>
      </c>
      <c r="AI23" s="17">
        <v>119874308.625398</v>
      </c>
      <c r="AJ23" s="98" t="s">
        <v>228</v>
      </c>
      <c r="AK23" s="94" t="s">
        <v>236</v>
      </c>
      <c r="AL23" s="98">
        <v>82383</v>
      </c>
      <c r="AM23" s="98">
        <v>99472</v>
      </c>
      <c r="AN23" s="99">
        <v>17089</v>
      </c>
      <c r="AO23" s="94" t="s">
        <v>238</v>
      </c>
      <c r="AP23" s="100">
        <v>157536893.94610757</v>
      </c>
      <c r="AQ23" s="98" t="s">
        <v>236</v>
      </c>
      <c r="AR23" s="98" t="s">
        <v>239</v>
      </c>
      <c r="AS23" s="98">
        <v>99472</v>
      </c>
      <c r="AT23" s="98">
        <v>112689</v>
      </c>
      <c r="AU23" s="98">
        <v>13217</v>
      </c>
      <c r="AV23" s="98" t="s">
        <v>240</v>
      </c>
      <c r="AW23" s="17">
        <v>127110985.03121278</v>
      </c>
      <c r="AX23" s="98" t="s">
        <v>239</v>
      </c>
      <c r="AY23" s="94" t="s">
        <v>242</v>
      </c>
      <c r="AZ23" s="98">
        <v>112689</v>
      </c>
      <c r="BA23" s="98">
        <v>121841</v>
      </c>
      <c r="BB23" s="99">
        <f>'سال 98'!$BA23-'سال 98'!$AZ23</f>
        <v>9152</v>
      </c>
      <c r="BC23" s="98" t="s">
        <v>240</v>
      </c>
      <c r="BD23" s="95">
        <v>129046174.25506254</v>
      </c>
      <c r="BE23" s="98" t="s">
        <v>242</v>
      </c>
      <c r="BF23" s="94" t="s">
        <v>252</v>
      </c>
      <c r="BG23" s="98">
        <v>121841</v>
      </c>
      <c r="BH23" s="98">
        <v>134965.18</v>
      </c>
      <c r="BI23" s="99">
        <v>13124.179999999993</v>
      </c>
      <c r="BJ23" s="95">
        <v>192216675.44873288</v>
      </c>
      <c r="BK23" s="85">
        <f>'سال 98'!$BD23+'سال 98'!$AW23+'سال 98'!$AP23+'سال 98'!$AI23+'سال 98'!$AB23+'سال 98'!$U23</f>
        <v>819460533.4804337</v>
      </c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</row>
    <row r="24" spans="1:74" ht="32.25" customHeight="1">
      <c r="A24" s="96">
        <v>23</v>
      </c>
      <c r="B24" s="15" t="s">
        <v>19</v>
      </c>
      <c r="C24" s="96" t="s">
        <v>308</v>
      </c>
      <c r="D24" s="71">
        <f>'سال 98'!$BB24+'سال 98'!$AU24+'سال 98'!$AN24+'سال 98'!$AG24+'سال 98'!$Z24+'سال 98'!$Q24</f>
        <v>83354</v>
      </c>
      <c r="E24" s="15">
        <v>48</v>
      </c>
      <c r="F24" s="15">
        <v>26333250</v>
      </c>
      <c r="G24" s="15" t="s">
        <v>159</v>
      </c>
      <c r="H24" s="15" t="s">
        <v>17</v>
      </c>
      <c r="I24" s="15" t="s">
        <v>70</v>
      </c>
      <c r="J24" s="15" t="s">
        <v>69</v>
      </c>
      <c r="K24" s="15">
        <v>7000</v>
      </c>
      <c r="M24" s="98" t="s">
        <v>188</v>
      </c>
      <c r="N24" s="98" t="s">
        <v>208</v>
      </c>
      <c r="O24" s="98">
        <v>38523</v>
      </c>
      <c r="P24" s="98">
        <v>52198</v>
      </c>
      <c r="Q24" s="99">
        <f>'سال 98'!$P24-'سال 98'!$O24</f>
        <v>13675</v>
      </c>
      <c r="R24" s="98" t="s">
        <v>212</v>
      </c>
      <c r="S24" s="17">
        <v>97489075</v>
      </c>
      <c r="T24" s="17">
        <v>41233704.002878696</v>
      </c>
      <c r="U24" s="17">
        <f>'سال 98'!$S24+'سال 98'!$T24</f>
        <v>138722779.0028787</v>
      </c>
      <c r="V24" s="98" t="s">
        <v>208</v>
      </c>
      <c r="W24" s="98" t="s">
        <v>219</v>
      </c>
      <c r="X24" s="98">
        <v>52198</v>
      </c>
      <c r="Y24" s="98">
        <v>68796</v>
      </c>
      <c r="Z24" s="99">
        <f>'سال 98'!$Y24-'سال 98'!$X24</f>
        <v>16598</v>
      </c>
      <c r="AA24" s="98"/>
      <c r="AB24" s="17">
        <v>148166369.52215648</v>
      </c>
      <c r="AC24" s="98" t="s">
        <v>219</v>
      </c>
      <c r="AD24" s="98" t="s">
        <v>228</v>
      </c>
      <c r="AE24" s="98">
        <v>68796</v>
      </c>
      <c r="AF24" s="98">
        <v>82251</v>
      </c>
      <c r="AG24" s="99">
        <f>'سال 98'!$AF24-'سال 98'!$AE24</f>
        <v>13455</v>
      </c>
      <c r="AH24" s="98" t="s">
        <v>229</v>
      </c>
      <c r="AI24" s="17">
        <v>120285541.24503917</v>
      </c>
      <c r="AJ24" s="98" t="s">
        <v>228</v>
      </c>
      <c r="AK24" s="94" t="s">
        <v>236</v>
      </c>
      <c r="AL24" s="98">
        <v>82251</v>
      </c>
      <c r="AM24" s="98">
        <v>99426</v>
      </c>
      <c r="AN24" s="99">
        <v>17175</v>
      </c>
      <c r="AO24" s="94" t="s">
        <v>238</v>
      </c>
      <c r="AP24" s="100">
        <v>158329694.7465854</v>
      </c>
      <c r="AQ24" s="98" t="s">
        <v>236</v>
      </c>
      <c r="AR24" s="98" t="s">
        <v>239</v>
      </c>
      <c r="AS24" s="98">
        <v>99426</v>
      </c>
      <c r="AT24" s="98">
        <v>112721</v>
      </c>
      <c r="AU24" s="98">
        <v>13295</v>
      </c>
      <c r="AV24" s="98" t="s">
        <v>240</v>
      </c>
      <c r="AW24" s="17">
        <v>127861129.30241159</v>
      </c>
      <c r="AX24" s="98" t="s">
        <v>239</v>
      </c>
      <c r="AY24" s="94" t="s">
        <v>242</v>
      </c>
      <c r="AZ24" s="98">
        <v>112721</v>
      </c>
      <c r="BA24" s="98">
        <v>121877</v>
      </c>
      <c r="BB24" s="99">
        <f>'سال 98'!$BA24-'سال 98'!$AZ24</f>
        <v>9156</v>
      </c>
      <c r="BC24" s="98" t="s">
        <v>240</v>
      </c>
      <c r="BD24" s="95">
        <v>129102575.5549992</v>
      </c>
      <c r="BE24" s="98" t="s">
        <v>242</v>
      </c>
      <c r="BF24" s="94" t="s">
        <v>252</v>
      </c>
      <c r="BG24" s="98">
        <v>121877</v>
      </c>
      <c r="BH24" s="98">
        <v>134993.16</v>
      </c>
      <c r="BI24" s="99">
        <v>13116.160000000003</v>
      </c>
      <c r="BJ24" s="95">
        <v>192099214.56835052</v>
      </c>
      <c r="BK24" s="85">
        <f>'سال 98'!$BD24+'سال 98'!$AW24+'سال 98'!$AP24+'سال 98'!$AI24+'سال 98'!$AB24+'سال 98'!$U24</f>
        <v>822468089.3740704</v>
      </c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</row>
    <row r="25" spans="1:74" ht="32.25" customHeight="1">
      <c r="A25" s="96">
        <v>24</v>
      </c>
      <c r="B25" s="15" t="s">
        <v>19</v>
      </c>
      <c r="C25" s="96" t="s">
        <v>309</v>
      </c>
      <c r="D25" s="71">
        <f>'سال 98'!$BB25+'سال 98'!$AU25+'سال 98'!$AN25+'سال 98'!$AG25+'سال 98'!$Z25+'سال 98'!$Q25</f>
        <v>83017</v>
      </c>
      <c r="E25" s="15">
        <v>48</v>
      </c>
      <c r="F25" s="15">
        <v>97654265</v>
      </c>
      <c r="G25" s="15" t="s">
        <v>159</v>
      </c>
      <c r="H25" s="15" t="s">
        <v>17</v>
      </c>
      <c r="I25" s="15" t="s">
        <v>71</v>
      </c>
      <c r="J25" s="15" t="s">
        <v>69</v>
      </c>
      <c r="K25" s="15">
        <v>7000</v>
      </c>
      <c r="M25" s="98" t="s">
        <v>188</v>
      </c>
      <c r="N25" s="98" t="s">
        <v>208</v>
      </c>
      <c r="O25" s="98">
        <v>38525</v>
      </c>
      <c r="P25" s="98">
        <v>52250</v>
      </c>
      <c r="Q25" s="99">
        <f>'سال 98'!$P25-'سال 98'!$O25</f>
        <v>13725</v>
      </c>
      <c r="R25" s="98" t="s">
        <v>212</v>
      </c>
      <c r="S25" s="17">
        <v>97845525</v>
      </c>
      <c r="T25" s="17">
        <v>41384467.08881244</v>
      </c>
      <c r="U25" s="17">
        <f>'سال 98'!$S25+'سال 98'!$T25</f>
        <v>139229992.08881244</v>
      </c>
      <c r="V25" s="98" t="s">
        <v>208</v>
      </c>
      <c r="W25" s="98" t="s">
        <v>219</v>
      </c>
      <c r="X25" s="98">
        <v>52250</v>
      </c>
      <c r="Y25" s="98">
        <v>68739</v>
      </c>
      <c r="Z25" s="99">
        <f>'سال 98'!$Y25-'سال 98'!$X25</f>
        <v>16489</v>
      </c>
      <c r="AA25" s="98"/>
      <c r="AB25" s="17">
        <v>147193352.63591027</v>
      </c>
      <c r="AC25" s="98" t="s">
        <v>219</v>
      </c>
      <c r="AD25" s="98" t="s">
        <v>228</v>
      </c>
      <c r="AE25" s="98">
        <v>68739</v>
      </c>
      <c r="AF25" s="98">
        <v>82054</v>
      </c>
      <c r="AG25" s="99">
        <f>'سال 98'!$AF25-'سال 98'!$AE25</f>
        <v>13315</v>
      </c>
      <c r="AH25" s="98" t="s">
        <v>229</v>
      </c>
      <c r="AI25" s="17">
        <v>119033963.70700085</v>
      </c>
      <c r="AJ25" s="98" t="s">
        <v>228</v>
      </c>
      <c r="AK25" s="94" t="s">
        <v>236</v>
      </c>
      <c r="AL25" s="98">
        <v>82054</v>
      </c>
      <c r="AM25" s="98">
        <v>97170</v>
      </c>
      <c r="AN25" s="99">
        <v>15116</v>
      </c>
      <c r="AO25" s="94" t="s">
        <v>238</v>
      </c>
      <c r="AP25" s="100">
        <v>139348568.60491323</v>
      </c>
      <c r="AQ25" s="98" t="s">
        <v>236</v>
      </c>
      <c r="AR25" s="98" t="s">
        <v>239</v>
      </c>
      <c r="AS25" s="98">
        <v>97170</v>
      </c>
      <c r="AT25" s="98">
        <v>112325</v>
      </c>
      <c r="AU25" s="98">
        <v>15155</v>
      </c>
      <c r="AV25" s="98" t="s">
        <v>240</v>
      </c>
      <c r="AW25" s="17">
        <v>145749185.0002292</v>
      </c>
      <c r="AX25" s="98" t="s">
        <v>239</v>
      </c>
      <c r="AY25" s="94" t="s">
        <v>242</v>
      </c>
      <c r="AZ25" s="98">
        <v>112325</v>
      </c>
      <c r="BA25" s="98">
        <v>121542</v>
      </c>
      <c r="BB25" s="99">
        <f>'سال 98'!$BA25-'سال 98'!$AZ25</f>
        <v>9217</v>
      </c>
      <c r="BC25" s="98" t="s">
        <v>240</v>
      </c>
      <c r="BD25" s="95">
        <v>129962695.37903315</v>
      </c>
      <c r="BE25" s="98" t="s">
        <v>242</v>
      </c>
      <c r="BF25" s="94" t="s">
        <v>252</v>
      </c>
      <c r="BG25" s="98">
        <v>121542</v>
      </c>
      <c r="BH25" s="98">
        <v>134633.46</v>
      </c>
      <c r="BI25" s="99">
        <v>13091.459999999992</v>
      </c>
      <c r="BJ25" s="95">
        <v>191737458.4903642</v>
      </c>
      <c r="BK25" s="85">
        <f>'سال 98'!$BD25+'سال 98'!$AW25+'سال 98'!$AP25+'سال 98'!$AI25+'سال 98'!$AB25+'سال 98'!$U25</f>
        <v>820517757.4158992</v>
      </c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</row>
    <row r="26" spans="1:74" ht="32.25" customHeight="1">
      <c r="A26" s="96">
        <v>25</v>
      </c>
      <c r="B26" s="15" t="s">
        <v>19</v>
      </c>
      <c r="C26" s="96" t="s">
        <v>310</v>
      </c>
      <c r="D26" s="71">
        <f>'سال 98'!$BB26+'سال 98'!$AU26+'سال 98'!$AN26+'سال 98'!$AG26+'سال 98'!$Z26+'سال 98'!$Q26</f>
        <v>122491</v>
      </c>
      <c r="E26" s="15">
        <v>89</v>
      </c>
      <c r="F26" s="15">
        <v>98822790</v>
      </c>
      <c r="G26" s="15" t="s">
        <v>159</v>
      </c>
      <c r="H26" s="15" t="s">
        <v>17</v>
      </c>
      <c r="I26" s="15" t="s">
        <v>72</v>
      </c>
      <c r="J26" s="15" t="s">
        <v>69</v>
      </c>
      <c r="K26" s="15">
        <v>7000</v>
      </c>
      <c r="M26" s="98" t="s">
        <v>188</v>
      </c>
      <c r="N26" s="98" t="s">
        <v>208</v>
      </c>
      <c r="O26" s="98">
        <v>66180</v>
      </c>
      <c r="P26" s="98">
        <v>90664</v>
      </c>
      <c r="Q26" s="99">
        <f>'سال 98'!$P26-'سال 98'!$O26</f>
        <v>24484</v>
      </c>
      <c r="R26" s="98" t="s">
        <v>212</v>
      </c>
      <c r="S26" s="17">
        <v>174546436</v>
      </c>
      <c r="T26" s="17">
        <v>73825667.92003524</v>
      </c>
      <c r="U26" s="17">
        <f>'سال 98'!$S26+'سال 98'!$T26</f>
        <v>248372103.92003524</v>
      </c>
      <c r="V26" s="98" t="s">
        <v>208</v>
      </c>
      <c r="W26" s="98" t="s">
        <v>219</v>
      </c>
      <c r="X26" s="98">
        <v>90664</v>
      </c>
      <c r="Y26" s="98">
        <v>114561</v>
      </c>
      <c r="Z26" s="99">
        <f>'سال 98'!$Y26-'سال 98'!$X26</f>
        <v>23897</v>
      </c>
      <c r="AA26" s="98"/>
      <c r="AB26" s="17">
        <v>213322793.85895735</v>
      </c>
      <c r="AC26" s="98" t="s">
        <v>219</v>
      </c>
      <c r="AD26" s="98" t="s">
        <v>228</v>
      </c>
      <c r="AE26" s="98">
        <v>114561</v>
      </c>
      <c r="AF26" s="98">
        <v>125022</v>
      </c>
      <c r="AG26" s="99">
        <f>'سال 98'!$AF26-'سال 98'!$AE26</f>
        <v>10461</v>
      </c>
      <c r="AH26" s="98" t="s">
        <v>229</v>
      </c>
      <c r="AI26" s="17">
        <v>93519661.61013414</v>
      </c>
      <c r="AJ26" s="98" t="s">
        <v>228</v>
      </c>
      <c r="AK26" s="94" t="s">
        <v>236</v>
      </c>
      <c r="AL26" s="98">
        <v>125022</v>
      </c>
      <c r="AM26" s="98">
        <v>149200</v>
      </c>
      <c r="AN26" s="99">
        <v>24178</v>
      </c>
      <c r="AO26" s="94" t="s">
        <v>238</v>
      </c>
      <c r="AP26" s="100">
        <v>222887648.30177242</v>
      </c>
      <c r="AQ26" s="98" t="s">
        <v>236</v>
      </c>
      <c r="AR26" s="98" t="s">
        <v>239</v>
      </c>
      <c r="AS26" s="98">
        <v>149200</v>
      </c>
      <c r="AT26" s="98">
        <v>172535</v>
      </c>
      <c r="AU26" s="98">
        <v>23335</v>
      </c>
      <c r="AV26" s="98" t="s">
        <v>240</v>
      </c>
      <c r="AW26" s="17">
        <v>224418161.1336423</v>
      </c>
      <c r="AX26" s="98" t="s">
        <v>239</v>
      </c>
      <c r="AY26" s="94" t="s">
        <v>242</v>
      </c>
      <c r="AZ26" s="98">
        <v>172535</v>
      </c>
      <c r="BA26" s="98">
        <v>188671</v>
      </c>
      <c r="BB26" s="99">
        <f>'سال 98'!$BA26-'سال 98'!$AZ26</f>
        <v>16136</v>
      </c>
      <c r="BC26" s="98" t="s">
        <v>240</v>
      </c>
      <c r="BD26" s="95">
        <v>227522843.94445905</v>
      </c>
      <c r="BE26" s="98" t="s">
        <v>242</v>
      </c>
      <c r="BF26" s="94" t="s">
        <v>252</v>
      </c>
      <c r="BG26" s="98">
        <v>188671</v>
      </c>
      <c r="BH26" s="98">
        <v>211840.23</v>
      </c>
      <c r="BI26" s="99">
        <v>23169.23000000001</v>
      </c>
      <c r="BJ26" s="95">
        <v>339336428.1278563</v>
      </c>
      <c r="BK26" s="85">
        <f>'سال 98'!$BD26+'سال 98'!$AW26+'سال 98'!$AP26+'سال 98'!$AI26+'سال 98'!$AB26+'سال 98'!$U26</f>
        <v>1230043212.7690005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</row>
    <row r="27" spans="1:74" s="92" customFormat="1" ht="32.25" customHeight="1">
      <c r="A27" s="96">
        <v>26</v>
      </c>
      <c r="B27" s="93" t="s">
        <v>19</v>
      </c>
      <c r="C27" s="93" t="s">
        <v>189</v>
      </c>
      <c r="D27" s="71">
        <f>'سال 98'!$BB27+'سال 98'!$AU27+'سال 98'!$AN27+'سال 98'!$AG27+'سال 98'!$Z27+'سال 98'!$Q27</f>
        <v>146065</v>
      </c>
      <c r="E27" s="93">
        <v>100</v>
      </c>
      <c r="F27" s="93">
        <v>10873449</v>
      </c>
      <c r="G27" s="93" t="s">
        <v>150</v>
      </c>
      <c r="H27" s="93" t="s">
        <v>191</v>
      </c>
      <c r="I27" s="93" t="s">
        <v>194</v>
      </c>
      <c r="J27" s="93" t="s">
        <v>182</v>
      </c>
      <c r="K27" s="93">
        <v>7000</v>
      </c>
      <c r="M27" s="98" t="s">
        <v>188</v>
      </c>
      <c r="N27" s="98" t="s">
        <v>208</v>
      </c>
      <c r="O27" s="98">
        <v>6174</v>
      </c>
      <c r="P27" s="98">
        <v>30564</v>
      </c>
      <c r="Q27" s="99">
        <f>'سال 98'!$P27-'سال 98'!$O27</f>
        <v>24390</v>
      </c>
      <c r="R27" s="98" t="s">
        <v>212</v>
      </c>
      <c r="S27" s="17">
        <v>173876310</v>
      </c>
      <c r="T27" s="17">
        <v>59214718.81873256</v>
      </c>
      <c r="U27" s="17">
        <f>'سال 98'!$S27+'سال 98'!$T27</f>
        <v>233091028.81873256</v>
      </c>
      <c r="V27" s="98" t="s">
        <v>208</v>
      </c>
      <c r="W27" s="98" t="s">
        <v>219</v>
      </c>
      <c r="X27" s="98">
        <v>30564</v>
      </c>
      <c r="Y27" s="98">
        <v>58450</v>
      </c>
      <c r="Z27" s="99">
        <f>'سال 98'!$Y27-'سال 98'!$X27</f>
        <v>27886</v>
      </c>
      <c r="AA27" s="98"/>
      <c r="AB27" s="17">
        <v>235208514.70634976</v>
      </c>
      <c r="AC27" s="98" t="s">
        <v>219</v>
      </c>
      <c r="AD27" s="98" t="s">
        <v>228</v>
      </c>
      <c r="AE27" s="98">
        <v>58450</v>
      </c>
      <c r="AF27" s="98">
        <v>80477</v>
      </c>
      <c r="AG27" s="99">
        <f>'سال 98'!$AF27-'سال 98'!$AE27</f>
        <v>22027</v>
      </c>
      <c r="AH27" s="98" t="s">
        <v>229</v>
      </c>
      <c r="AI27" s="17">
        <v>186061873.1807594</v>
      </c>
      <c r="AJ27" s="98" t="s">
        <v>228</v>
      </c>
      <c r="AK27" s="94" t="s">
        <v>236</v>
      </c>
      <c r="AL27" s="98">
        <v>80477</v>
      </c>
      <c r="AM27" s="98">
        <v>110172</v>
      </c>
      <c r="AN27" s="99">
        <v>29695</v>
      </c>
      <c r="AO27" s="94" t="s">
        <v>238</v>
      </c>
      <c r="AP27" s="100">
        <v>258647556.7150991</v>
      </c>
      <c r="AQ27" s="98" t="s">
        <v>236</v>
      </c>
      <c r="AR27" s="98" t="s">
        <v>239</v>
      </c>
      <c r="AS27" s="98">
        <v>110172</v>
      </c>
      <c r="AT27" s="98">
        <v>134952</v>
      </c>
      <c r="AU27" s="98">
        <v>24780</v>
      </c>
      <c r="AV27" s="98" t="s">
        <v>240</v>
      </c>
      <c r="AW27" s="17">
        <v>225161318.73668873</v>
      </c>
      <c r="AX27" s="98" t="s">
        <v>239</v>
      </c>
      <c r="AY27" s="94" t="s">
        <v>242</v>
      </c>
      <c r="AZ27" s="98">
        <v>134952</v>
      </c>
      <c r="BA27" s="98">
        <v>152239</v>
      </c>
      <c r="BB27" s="99">
        <f>'سال 98'!$BA27-'سال 98'!$AZ27</f>
        <v>17287</v>
      </c>
      <c r="BC27" s="98" t="s">
        <v>240</v>
      </c>
      <c r="BD27" s="95">
        <v>171302351.3897556</v>
      </c>
      <c r="BE27" s="98" t="s">
        <v>242</v>
      </c>
      <c r="BF27" s="94" t="s">
        <v>252</v>
      </c>
      <c r="BG27" s="98">
        <v>152239</v>
      </c>
      <c r="BH27" s="98">
        <v>175904.84</v>
      </c>
      <c r="BI27" s="99">
        <v>23665.839999999997</v>
      </c>
      <c r="BJ27" s="95">
        <v>243547025.25875112</v>
      </c>
      <c r="BK27" s="85">
        <f>'سال 98'!$BD27+'سال 98'!$AW27+'سال 98'!$AP27+'سال 98'!$AI27+'سال 98'!$AB27+'سال 98'!$U27</f>
        <v>1309472643.5473852</v>
      </c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</row>
    <row r="28" spans="1:74" s="94" customFormat="1" ht="32.25" customHeight="1">
      <c r="A28" s="96">
        <v>27</v>
      </c>
      <c r="B28" s="96" t="s">
        <v>199</v>
      </c>
      <c r="C28" s="96" t="s">
        <v>187</v>
      </c>
      <c r="D28" s="71">
        <f>'سال 98'!$BB28+'سال 98'!$AU28+'سال 98'!$AN28+'سال 98'!$AG28+'سال 98'!$Z28+'سال 98'!$Q28</f>
        <v>8998</v>
      </c>
      <c r="E28" s="96">
        <v>5</v>
      </c>
      <c r="F28" s="96">
        <v>11003680</v>
      </c>
      <c r="G28" s="96" t="s">
        <v>150</v>
      </c>
      <c r="H28" s="96" t="s">
        <v>190</v>
      </c>
      <c r="I28" s="96" t="s">
        <v>193</v>
      </c>
      <c r="J28" s="96" t="s">
        <v>192</v>
      </c>
      <c r="K28" s="96">
        <v>8000</v>
      </c>
      <c r="M28" s="98" t="s">
        <v>188</v>
      </c>
      <c r="N28" s="98" t="s">
        <v>208</v>
      </c>
      <c r="O28" s="98">
        <v>780</v>
      </c>
      <c r="P28" s="98">
        <v>2231</v>
      </c>
      <c r="Q28" s="99">
        <f>'سال 98'!$P28-'سال 98'!$O28</f>
        <v>1451</v>
      </c>
      <c r="R28" s="98" t="s">
        <v>212</v>
      </c>
      <c r="S28" s="17">
        <v>11795179</v>
      </c>
      <c r="T28" s="17">
        <v>1800101.9855223652</v>
      </c>
      <c r="U28" s="17">
        <v>13595280.985522365</v>
      </c>
      <c r="V28" s="98" t="s">
        <v>208</v>
      </c>
      <c r="W28" s="98" t="s">
        <v>219</v>
      </c>
      <c r="X28" s="98">
        <v>2231</v>
      </c>
      <c r="Y28" s="98">
        <v>3853</v>
      </c>
      <c r="Z28" s="99">
        <f>'سال 98'!$Y28-'سال 98'!$X28</f>
        <v>1622</v>
      </c>
      <c r="AA28" s="98"/>
      <c r="AB28" s="17">
        <v>15438666.330952993</v>
      </c>
      <c r="AC28" s="98" t="s">
        <v>219</v>
      </c>
      <c r="AD28" s="98" t="s">
        <v>228</v>
      </c>
      <c r="AE28" s="98">
        <v>3853</v>
      </c>
      <c r="AF28" s="98">
        <v>5168</v>
      </c>
      <c r="AG28" s="99">
        <f>'سال 98'!$AF28-'سال 98'!$AE28</f>
        <v>1315</v>
      </c>
      <c r="AH28" s="98" t="s">
        <v>229</v>
      </c>
      <c r="AI28" s="17">
        <v>12820915.632533133</v>
      </c>
      <c r="AJ28" s="98" t="s">
        <v>228</v>
      </c>
      <c r="AK28" s="94" t="s">
        <v>236</v>
      </c>
      <c r="AL28" s="98">
        <v>5599</v>
      </c>
      <c r="AM28" s="98">
        <v>7482</v>
      </c>
      <c r="AN28" s="99">
        <v>1883</v>
      </c>
      <c r="AO28" s="94" t="s">
        <v>238</v>
      </c>
      <c r="AP28" s="100">
        <v>18932059.722567465</v>
      </c>
      <c r="AQ28" s="98" t="s">
        <v>236</v>
      </c>
      <c r="AR28" s="98" t="s">
        <v>239</v>
      </c>
      <c r="AS28" s="98">
        <v>7482</v>
      </c>
      <c r="AT28" s="98">
        <v>9060</v>
      </c>
      <c r="AU28" s="98">
        <v>1578</v>
      </c>
      <c r="AV28" s="98" t="s">
        <v>240</v>
      </c>
      <c r="AW28" s="17">
        <v>16552496.41293719</v>
      </c>
      <c r="AX28" s="98" t="s">
        <v>239</v>
      </c>
      <c r="AY28" s="94" t="s">
        <v>242</v>
      </c>
      <c r="AZ28" s="98">
        <v>9060</v>
      </c>
      <c r="BA28" s="98">
        <v>10209</v>
      </c>
      <c r="BB28" s="99">
        <f>'سال 98'!$BA28-'سال 98'!$AZ28</f>
        <v>1149</v>
      </c>
      <c r="BC28" s="98" t="s">
        <v>240</v>
      </c>
      <c r="BD28" s="95">
        <v>14232681.370318614</v>
      </c>
      <c r="BE28" s="98" t="s">
        <v>242</v>
      </c>
      <c r="BF28" s="94" t="s">
        <v>252</v>
      </c>
      <c r="BG28" s="98">
        <v>10209</v>
      </c>
      <c r="BH28" s="98">
        <v>11717.256</v>
      </c>
      <c r="BI28" s="99">
        <v>1508.2559999999994</v>
      </c>
      <c r="BJ28" s="95">
        <v>19404738.58197281</v>
      </c>
      <c r="BK28" s="85">
        <f>'سال 98'!$U28+'سال 98'!$AB28+'سال 98'!$AI28+'سال 98'!$AP28+'سال 98'!$AW28+'سال 98'!$BD28</f>
        <v>91572100.45483178</v>
      </c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1:74" s="94" customFormat="1" ht="32.25" customHeight="1">
      <c r="A29" s="96">
        <v>28</v>
      </c>
      <c r="B29" s="96" t="s">
        <v>199</v>
      </c>
      <c r="C29" s="96" t="s">
        <v>187</v>
      </c>
      <c r="D29" s="71">
        <f>'سال 98'!$BB29+'سال 98'!$AU29+'سال 98'!$AN29+'سال 98'!$AG29+'سال 98'!$Z29+'سال 98'!$Q29</f>
        <v>8670</v>
      </c>
      <c r="E29" s="96">
        <v>5</v>
      </c>
      <c r="F29" s="96">
        <v>11003593</v>
      </c>
      <c r="G29" s="96" t="s">
        <v>150</v>
      </c>
      <c r="H29" s="96" t="s">
        <v>190</v>
      </c>
      <c r="I29" s="96" t="s">
        <v>193</v>
      </c>
      <c r="J29" s="96" t="s">
        <v>192</v>
      </c>
      <c r="K29" s="96">
        <v>8000</v>
      </c>
      <c r="M29" s="98" t="s">
        <v>188</v>
      </c>
      <c r="N29" s="98" t="s">
        <v>208</v>
      </c>
      <c r="O29" s="98">
        <v>984</v>
      </c>
      <c r="P29" s="98">
        <v>2548</v>
      </c>
      <c r="Q29" s="99">
        <f>'سال 98'!$P29-'سال 98'!$O29</f>
        <v>1564</v>
      </c>
      <c r="R29" s="98" t="s">
        <v>212</v>
      </c>
      <c r="S29" s="17">
        <v>12713756</v>
      </c>
      <c r="T29" s="17">
        <v>1940289.1146498807</v>
      </c>
      <c r="U29" s="17">
        <v>14654045.11464988</v>
      </c>
      <c r="V29" s="98" t="s">
        <v>208</v>
      </c>
      <c r="W29" s="98" t="s">
        <v>219</v>
      </c>
      <c r="X29" s="98">
        <v>2548</v>
      </c>
      <c r="Y29" s="98">
        <v>4235</v>
      </c>
      <c r="Z29" s="99">
        <f>'سال 98'!$Y29-'سال 98'!$X29</f>
        <v>1687</v>
      </c>
      <c r="AA29" s="98"/>
      <c r="AB29" s="17">
        <v>16057355.178987484</v>
      </c>
      <c r="AC29" s="98" t="s">
        <v>219</v>
      </c>
      <c r="AD29" s="98" t="s">
        <v>228</v>
      </c>
      <c r="AE29" s="98">
        <v>4235</v>
      </c>
      <c r="AF29" s="98">
        <v>5599</v>
      </c>
      <c r="AG29" s="99">
        <f>'سال 98'!$AF29-'سال 98'!$AE29</f>
        <v>1364</v>
      </c>
      <c r="AH29" s="98" t="s">
        <v>229</v>
      </c>
      <c r="AI29" s="17">
        <v>13298653.173213076</v>
      </c>
      <c r="AJ29" s="98" t="s">
        <v>228</v>
      </c>
      <c r="AK29" s="94" t="s">
        <v>236</v>
      </c>
      <c r="AL29" s="98">
        <v>5168</v>
      </c>
      <c r="AM29" s="98">
        <v>6984</v>
      </c>
      <c r="AN29" s="99">
        <v>1816</v>
      </c>
      <c r="AO29" s="94" t="s">
        <v>238</v>
      </c>
      <c r="AP29" s="100">
        <v>18258428.28262481</v>
      </c>
      <c r="AQ29" s="98" t="s">
        <v>236</v>
      </c>
      <c r="AR29" s="98" t="s">
        <v>239</v>
      </c>
      <c r="AS29" s="98">
        <v>6984</v>
      </c>
      <c r="AT29" s="98">
        <v>8437</v>
      </c>
      <c r="AU29" s="98">
        <v>1453</v>
      </c>
      <c r="AV29" s="98" t="s">
        <v>240</v>
      </c>
      <c r="AW29" s="17">
        <v>15241303.731304018</v>
      </c>
      <c r="AX29" s="98" t="s">
        <v>239</v>
      </c>
      <c r="AY29" s="94" t="s">
        <v>242</v>
      </c>
      <c r="AZ29" s="98">
        <v>8437</v>
      </c>
      <c r="BA29" s="98">
        <v>9223</v>
      </c>
      <c r="BB29" s="99">
        <f>'سال 98'!$BA29-'سال 98'!$AZ29</f>
        <v>786</v>
      </c>
      <c r="BC29" s="98" t="s">
        <v>240</v>
      </c>
      <c r="BD29" s="95">
        <v>9736194.566640932</v>
      </c>
      <c r="BE29" s="98" t="s">
        <v>242</v>
      </c>
      <c r="BF29" s="94" t="s">
        <v>252</v>
      </c>
      <c r="BG29" s="98">
        <v>9223</v>
      </c>
      <c r="BH29" s="98">
        <v>10617.785</v>
      </c>
      <c r="BI29" s="99">
        <v>1394.7849999999999</v>
      </c>
      <c r="BJ29" s="95">
        <v>17944857.042210974</v>
      </c>
      <c r="BK29" s="85">
        <f>'سال 98'!$U29+'سال 98'!$AB29+'سال 98'!$AI29+'سال 98'!$AP29+'سال 98'!$AW29+'سال 98'!$BD29</f>
        <v>87245980.0474202</v>
      </c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</row>
    <row r="30" spans="1:74" s="92" customFormat="1" ht="32.25" customHeight="1">
      <c r="A30" s="96">
        <v>29</v>
      </c>
      <c r="B30" s="93" t="s">
        <v>199</v>
      </c>
      <c r="C30" s="96" t="s">
        <v>200</v>
      </c>
      <c r="D30" s="71">
        <f>'سال 98'!$BB30+'سال 98'!$AU30+'سال 98'!$AN30+'سال 98'!$AG30+'سال 98'!$Z30+'سال 98'!$Q30</f>
        <v>8056</v>
      </c>
      <c r="E30" s="93">
        <v>5</v>
      </c>
      <c r="F30" s="93">
        <v>11151181</v>
      </c>
      <c r="G30" s="93" t="s">
        <v>204</v>
      </c>
      <c r="H30" s="96" t="s">
        <v>207</v>
      </c>
      <c r="I30" s="96" t="s">
        <v>205</v>
      </c>
      <c r="J30" s="96" t="s">
        <v>206</v>
      </c>
      <c r="K30" s="93">
        <v>8000</v>
      </c>
      <c r="M30" s="98" t="s">
        <v>188</v>
      </c>
      <c r="N30" s="98" t="s">
        <v>208</v>
      </c>
      <c r="O30" s="98">
        <v>0</v>
      </c>
      <c r="P30" s="98">
        <v>780</v>
      </c>
      <c r="Q30" s="99">
        <f>'سال 98'!$P30-'سال 98'!$O30</f>
        <v>780</v>
      </c>
      <c r="R30" s="98" t="s">
        <v>212</v>
      </c>
      <c r="S30" s="17">
        <v>6340620</v>
      </c>
      <c r="T30" s="17">
        <v>967663.3691987898</v>
      </c>
      <c r="U30" s="17">
        <f>'سال 98'!$S30+'سال 98'!$T30</f>
        <v>7308283.36919879</v>
      </c>
      <c r="V30" s="98" t="s">
        <v>208</v>
      </c>
      <c r="W30" s="98" t="s">
        <v>219</v>
      </c>
      <c r="X30" s="98">
        <v>780</v>
      </c>
      <c r="Y30" s="98">
        <v>2549</v>
      </c>
      <c r="Z30" s="99">
        <f>'سال 98'!$Y30-'سال 98'!$X30</f>
        <v>1769</v>
      </c>
      <c r="AA30" s="98"/>
      <c r="AB30" s="17">
        <v>16595225.9385357</v>
      </c>
      <c r="AC30" s="98" t="s">
        <v>219</v>
      </c>
      <c r="AD30" s="98" t="s">
        <v>228</v>
      </c>
      <c r="AE30" s="98">
        <v>2549</v>
      </c>
      <c r="AF30" s="98">
        <v>3892</v>
      </c>
      <c r="AG30" s="99">
        <f>'سال 98'!$AF30-'سال 98'!$AE30</f>
        <v>1343</v>
      </c>
      <c r="AH30" s="98" t="s">
        <v>229</v>
      </c>
      <c r="AI30" s="17">
        <v>12905158.070303189</v>
      </c>
      <c r="AJ30" s="98" t="s">
        <v>228</v>
      </c>
      <c r="AK30" s="94" t="s">
        <v>236</v>
      </c>
      <c r="AL30" s="98">
        <v>3892</v>
      </c>
      <c r="AM30" s="98">
        <v>5734</v>
      </c>
      <c r="AN30" s="99">
        <v>1842</v>
      </c>
      <c r="AO30" s="94" t="s">
        <v>238</v>
      </c>
      <c r="AP30" s="100">
        <v>18252747.04183261</v>
      </c>
      <c r="AQ30" s="98" t="s">
        <v>236</v>
      </c>
      <c r="AR30" s="98" t="s">
        <v>239</v>
      </c>
      <c r="AS30" s="98">
        <v>5734</v>
      </c>
      <c r="AT30" s="98">
        <v>7157</v>
      </c>
      <c r="AU30" s="98">
        <v>1423</v>
      </c>
      <c r="AV30" s="98" t="s">
        <v>240</v>
      </c>
      <c r="AW30" s="17">
        <v>14711214.551577795</v>
      </c>
      <c r="AX30" s="98" t="s">
        <v>239</v>
      </c>
      <c r="AY30" s="94" t="s">
        <v>242</v>
      </c>
      <c r="AZ30" s="98">
        <v>7157</v>
      </c>
      <c r="BA30" s="98">
        <v>8056</v>
      </c>
      <c r="BB30" s="99">
        <f>'سال 98'!$BA30-'سال 98'!$AZ30</f>
        <v>899</v>
      </c>
      <c r="BC30" s="98" t="s">
        <v>240</v>
      </c>
      <c r="BD30" s="95">
        <v>9723476.879547866</v>
      </c>
      <c r="BE30" s="98" t="s">
        <v>242</v>
      </c>
      <c r="BF30" s="94" t="s">
        <v>252</v>
      </c>
      <c r="BG30" s="98">
        <v>8056</v>
      </c>
      <c r="BH30" s="98">
        <v>8687.667</v>
      </c>
      <c r="BI30" s="99">
        <v>631.6669999999995</v>
      </c>
      <c r="BJ30" s="95">
        <v>7095577.624916399</v>
      </c>
      <c r="BK30" s="85">
        <f>'سال 98'!$BD30+'سال 98'!$AW30+'سال 98'!$AP30+'سال 98'!$AI30+'سال 98'!$AB30+'سال 98'!$U30</f>
        <v>79496105.85099594</v>
      </c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</row>
    <row r="31" spans="1:74" s="94" customFormat="1" ht="32.25" customHeight="1">
      <c r="A31" s="96">
        <v>30</v>
      </c>
      <c r="B31" s="96" t="s">
        <v>199</v>
      </c>
      <c r="C31" s="96" t="s">
        <v>230</v>
      </c>
      <c r="D31" s="71">
        <f>'سال 98'!$BB31+'سال 98'!$AU31+'سال 98'!$AN31+'سال 98'!$AG31+'سال 98'!$Z31+'سال 98'!$Q31</f>
        <v>20267</v>
      </c>
      <c r="E31" s="96">
        <v>20</v>
      </c>
      <c r="F31" s="96">
        <v>24607999</v>
      </c>
      <c r="G31" s="96" t="s">
        <v>167</v>
      </c>
      <c r="H31" s="96" t="s">
        <v>222</v>
      </c>
      <c r="I31" s="96" t="s">
        <v>232</v>
      </c>
      <c r="J31" s="96" t="s">
        <v>231</v>
      </c>
      <c r="K31" s="96">
        <v>8000</v>
      </c>
      <c r="M31" s="98"/>
      <c r="N31" s="98"/>
      <c r="O31" s="98"/>
      <c r="P31" s="98"/>
      <c r="Q31" s="99">
        <f>'سال 98'!$P31-'سال 98'!$O31</f>
        <v>0</v>
      </c>
      <c r="R31" s="98"/>
      <c r="S31" s="17"/>
      <c r="T31" s="17"/>
      <c r="U31" s="17">
        <f>'سال 98'!$S31+'سال 98'!$T31</f>
        <v>0</v>
      </c>
      <c r="V31" s="98"/>
      <c r="W31" s="98"/>
      <c r="X31" s="98"/>
      <c r="Y31" s="98"/>
      <c r="Z31" s="99">
        <f>'سال 98'!$Y31-'سال 98'!$X31</f>
        <v>0</v>
      </c>
      <c r="AA31" s="98"/>
      <c r="AB31" s="17"/>
      <c r="AC31" s="98" t="s">
        <v>219</v>
      </c>
      <c r="AD31" s="98" t="s">
        <v>228</v>
      </c>
      <c r="AE31" s="98">
        <v>0</v>
      </c>
      <c r="AF31" s="98">
        <v>6565</v>
      </c>
      <c r="AG31" s="99">
        <f>'سال 98'!$AF31-'سال 98'!$AE31</f>
        <v>6565</v>
      </c>
      <c r="AH31" s="98" t="s">
        <v>229</v>
      </c>
      <c r="AI31" s="17">
        <v>70799523.82085209</v>
      </c>
      <c r="AJ31" s="98" t="s">
        <v>228</v>
      </c>
      <c r="AK31" s="94" t="s">
        <v>236</v>
      </c>
      <c r="AL31" s="98">
        <v>6565</v>
      </c>
      <c r="AM31" s="98">
        <v>8734</v>
      </c>
      <c r="AN31" s="99">
        <v>2169</v>
      </c>
      <c r="AO31" s="94" t="s">
        <v>238</v>
      </c>
      <c r="AP31" s="100">
        <v>10480969</v>
      </c>
      <c r="AQ31" s="98" t="s">
        <v>236</v>
      </c>
      <c r="AR31" s="98" t="s">
        <v>239</v>
      </c>
      <c r="AS31" s="98">
        <v>8734</v>
      </c>
      <c r="AT31" s="98">
        <v>16816</v>
      </c>
      <c r="AU31" s="98">
        <v>8082</v>
      </c>
      <c r="AV31" s="98" t="s">
        <v>240</v>
      </c>
      <c r="AW31" s="17">
        <v>72865634.91517165</v>
      </c>
      <c r="AX31" s="98" t="s">
        <v>239</v>
      </c>
      <c r="AY31" s="94" t="s">
        <v>242</v>
      </c>
      <c r="AZ31" s="98">
        <v>16816</v>
      </c>
      <c r="BA31" s="98">
        <v>20267</v>
      </c>
      <c r="BB31" s="99">
        <f>'سال 98'!$BA31-'سال 98'!$AZ31</f>
        <v>3451</v>
      </c>
      <c r="BC31" s="98" t="s">
        <v>240</v>
      </c>
      <c r="BD31" s="95">
        <v>31502402.34745658</v>
      </c>
      <c r="BE31" s="98" t="s">
        <v>242</v>
      </c>
      <c r="BF31" s="94" t="s">
        <v>252</v>
      </c>
      <c r="BG31" s="98">
        <v>20267</v>
      </c>
      <c r="BH31" s="98">
        <v>24621</v>
      </c>
      <c r="BI31" s="99">
        <v>4354</v>
      </c>
      <c r="BJ31" s="95">
        <v>41274656.90543938</v>
      </c>
      <c r="BK31" s="85">
        <f>'سال 98'!$BD31+'سال 98'!$AW31+'سال 98'!$AP31+'سال 98'!$AI31+'سال 98'!$AB31+'سال 98'!$U31</f>
        <v>185648530.0834803</v>
      </c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</row>
    <row r="32" spans="1:74" s="94" customFormat="1" ht="32.25" customHeight="1">
      <c r="A32" s="96">
        <v>31</v>
      </c>
      <c r="B32" s="96" t="s">
        <v>199</v>
      </c>
      <c r="C32" s="96" t="s">
        <v>233</v>
      </c>
      <c r="D32" s="71">
        <f>'سال 98'!$BB32+'سال 98'!$AU32+'سال 98'!$AN32+'سال 98'!$AG32+'سال 98'!$Z32+'سال 98'!$Q32</f>
        <v>16825</v>
      </c>
      <c r="E32" s="96">
        <v>10</v>
      </c>
      <c r="F32" s="96">
        <v>23678178</v>
      </c>
      <c r="G32" s="96" t="s">
        <v>167</v>
      </c>
      <c r="H32" s="96" t="s">
        <v>234</v>
      </c>
      <c r="I32" s="96" t="s">
        <v>235</v>
      </c>
      <c r="J32" s="96" t="s">
        <v>207</v>
      </c>
      <c r="K32" s="96">
        <v>8000</v>
      </c>
      <c r="M32" s="98"/>
      <c r="N32" s="98"/>
      <c r="O32" s="98"/>
      <c r="P32" s="98"/>
      <c r="Q32" s="99">
        <f>'سال 98'!$P32-'سال 98'!$O32</f>
        <v>0</v>
      </c>
      <c r="R32" s="98"/>
      <c r="S32" s="17"/>
      <c r="T32" s="17"/>
      <c r="U32" s="17">
        <f>'سال 98'!$S32+'سال 98'!$T32</f>
        <v>0</v>
      </c>
      <c r="V32" s="98"/>
      <c r="W32" s="98"/>
      <c r="X32" s="98"/>
      <c r="Y32" s="98"/>
      <c r="Z32" s="99">
        <f>'سال 98'!$Y32-'سال 98'!$X32</f>
        <v>0</v>
      </c>
      <c r="AA32" s="98"/>
      <c r="AB32" s="17"/>
      <c r="AC32" s="98" t="s">
        <v>219</v>
      </c>
      <c r="AD32" s="98" t="s">
        <v>228</v>
      </c>
      <c r="AE32" s="98">
        <v>0</v>
      </c>
      <c r="AF32" s="98">
        <v>2142</v>
      </c>
      <c r="AG32" s="99">
        <f>'سال 98'!$AF32-'سال 98'!$AE32</f>
        <v>2142</v>
      </c>
      <c r="AH32" s="98" t="s">
        <v>229</v>
      </c>
      <c r="AI32" s="17">
        <v>21421295.554898556</v>
      </c>
      <c r="AJ32" s="98" t="s">
        <v>228</v>
      </c>
      <c r="AK32" s="94" t="s">
        <v>236</v>
      </c>
      <c r="AL32" s="98">
        <v>2142</v>
      </c>
      <c r="AM32" s="98">
        <v>6073</v>
      </c>
      <c r="AN32" s="99">
        <v>3931</v>
      </c>
      <c r="AO32" s="94" t="s">
        <v>238</v>
      </c>
      <c r="AP32" s="100">
        <v>33827967</v>
      </c>
      <c r="AQ32" s="98" t="s">
        <v>236</v>
      </c>
      <c r="AR32" s="98" t="s">
        <v>239</v>
      </c>
      <c r="AS32" s="98">
        <v>6073</v>
      </c>
      <c r="AT32" s="98">
        <v>11831</v>
      </c>
      <c r="AU32" s="98">
        <v>5758</v>
      </c>
      <c r="AV32" s="98" t="s">
        <v>240</v>
      </c>
      <c r="AW32" s="17">
        <v>50682024.262404606</v>
      </c>
      <c r="AX32" s="98" t="s">
        <v>239</v>
      </c>
      <c r="AY32" s="94" t="s">
        <v>242</v>
      </c>
      <c r="AZ32" s="98">
        <v>11831</v>
      </c>
      <c r="BA32" s="98">
        <v>16825</v>
      </c>
      <c r="BB32" s="99">
        <f>'سال 98'!$BA32-'سال 98'!$AZ32</f>
        <v>4994</v>
      </c>
      <c r="BC32" s="98" t="s">
        <v>240</v>
      </c>
      <c r="BD32" s="95">
        <v>45298695.530471474</v>
      </c>
      <c r="BE32" s="98" t="s">
        <v>242</v>
      </c>
      <c r="BF32" s="94" t="s">
        <v>252</v>
      </c>
      <c r="BG32" s="98">
        <v>16825</v>
      </c>
      <c r="BH32" s="98">
        <v>23602.32</v>
      </c>
      <c r="BI32" s="99">
        <v>6777.32</v>
      </c>
      <c r="BJ32" s="95">
        <v>63839546.282049835</v>
      </c>
      <c r="BK32" s="85">
        <f>'سال 98'!$BD32+'سال 98'!$AW32+'سال 98'!$AP32+'سال 98'!$AI32+'سال 98'!$AB32+'سال 98'!$U32</f>
        <v>151229982.34777462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</row>
    <row r="33" spans="1:74" s="94" customFormat="1" ht="32.25" customHeight="1">
      <c r="A33" s="96">
        <v>32</v>
      </c>
      <c r="B33" s="96" t="s">
        <v>199</v>
      </c>
      <c r="C33" s="96" t="s">
        <v>213</v>
      </c>
      <c r="D33" s="71">
        <f>'سال 98'!$BB33+'سال 98'!$AU33+'سال 98'!$AN33+'سال 98'!$AG33+'سال 98'!$Z33+'سال 98'!$Q33</f>
        <v>6152</v>
      </c>
      <c r="E33" s="96">
        <v>5</v>
      </c>
      <c r="F33" s="96">
        <v>99998148</v>
      </c>
      <c r="G33" s="96" t="s">
        <v>159</v>
      </c>
      <c r="H33" s="96" t="s">
        <v>221</v>
      </c>
      <c r="I33" s="96" t="s">
        <v>223</v>
      </c>
      <c r="J33" s="96" t="s">
        <v>224</v>
      </c>
      <c r="K33" s="96">
        <v>8000</v>
      </c>
      <c r="M33" s="98"/>
      <c r="N33" s="98"/>
      <c r="O33" s="98"/>
      <c r="P33" s="98"/>
      <c r="Q33" s="99">
        <f>'سال 98'!$P33-'سال 98'!$O33</f>
        <v>0</v>
      </c>
      <c r="R33" s="98"/>
      <c r="S33" s="17"/>
      <c r="T33" s="17"/>
      <c r="U33" s="17">
        <f>'سال 98'!$S33+'سال 98'!$T33</f>
        <v>0</v>
      </c>
      <c r="V33" s="98"/>
      <c r="W33" s="98"/>
      <c r="X33" s="98"/>
      <c r="Y33" s="98"/>
      <c r="Z33" s="99">
        <f>'سال 98'!$Y33-'سال 98'!$X33</f>
        <v>0</v>
      </c>
      <c r="AA33" s="98"/>
      <c r="AB33" s="17"/>
      <c r="AC33" s="98" t="s">
        <v>219</v>
      </c>
      <c r="AD33" s="98" t="s">
        <v>228</v>
      </c>
      <c r="AE33" s="98">
        <v>0</v>
      </c>
      <c r="AF33" s="98">
        <v>2100</v>
      </c>
      <c r="AG33" s="99">
        <f>'سال 98'!$AF33-'سال 98'!$AE33</f>
        <v>2100</v>
      </c>
      <c r="AH33" s="98" t="s">
        <v>229</v>
      </c>
      <c r="AI33" s="17">
        <v>17950806.330920577</v>
      </c>
      <c r="AJ33" s="98" t="s">
        <v>228</v>
      </c>
      <c r="AK33" s="94" t="s">
        <v>236</v>
      </c>
      <c r="AL33" s="98">
        <v>2100</v>
      </c>
      <c r="AM33" s="98">
        <v>3806</v>
      </c>
      <c r="AN33" s="99">
        <v>1706</v>
      </c>
      <c r="AO33" s="94" t="s">
        <v>238</v>
      </c>
      <c r="AP33" s="100">
        <v>14774437.843971906</v>
      </c>
      <c r="AQ33" s="98" t="s">
        <v>236</v>
      </c>
      <c r="AR33" s="98" t="s">
        <v>239</v>
      </c>
      <c r="AS33" s="98">
        <v>3806</v>
      </c>
      <c r="AT33" s="98">
        <v>5230</v>
      </c>
      <c r="AU33" s="98">
        <v>1424</v>
      </c>
      <c r="AV33" s="98" t="s">
        <v>240</v>
      </c>
      <c r="AW33" s="17">
        <v>12613988.935749827</v>
      </c>
      <c r="AX33" s="98" t="s">
        <v>239</v>
      </c>
      <c r="AY33" s="94" t="s">
        <v>242</v>
      </c>
      <c r="AZ33" s="98">
        <v>5230</v>
      </c>
      <c r="BA33" s="98">
        <v>6152</v>
      </c>
      <c r="BB33" s="99">
        <f>'سال 98'!$BA33-'سال 98'!$AZ33</f>
        <v>922</v>
      </c>
      <c r="BC33" s="98" t="s">
        <v>240</v>
      </c>
      <c r="BD33" s="95">
        <v>8416463.333629373</v>
      </c>
      <c r="BE33" s="98" t="s">
        <v>242</v>
      </c>
      <c r="BF33" s="94" t="s">
        <v>252</v>
      </c>
      <c r="BG33" s="98">
        <v>6152</v>
      </c>
      <c r="BH33" s="98">
        <v>7332</v>
      </c>
      <c r="BI33" s="99">
        <v>1180</v>
      </c>
      <c r="BJ33" s="95">
        <v>11186057.682227483</v>
      </c>
      <c r="BK33" s="85">
        <f>'سال 98'!$BD33+'سال 98'!$AW33+'سال 98'!$AP33+'سال 98'!$AI33+'سال 98'!$AB33+'سال 98'!$U33</f>
        <v>53755696.44427168</v>
      </c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</row>
    <row r="34" spans="1:74" s="94" customFormat="1" ht="32.25" customHeight="1">
      <c r="A34" s="96">
        <v>33</v>
      </c>
      <c r="B34" s="96" t="s">
        <v>199</v>
      </c>
      <c r="C34" s="96" t="s">
        <v>214</v>
      </c>
      <c r="D34" s="71">
        <f>'سال 98'!$BB34+'سال 98'!$AU34+'سال 98'!$AN34+'سال 98'!$AG34+'سال 98'!$Z34+'سال 98'!$Q34</f>
        <v>6175</v>
      </c>
      <c r="E34" s="96">
        <v>5</v>
      </c>
      <c r="F34" s="96">
        <v>34468432</v>
      </c>
      <c r="G34" s="96" t="s">
        <v>159</v>
      </c>
      <c r="H34" s="96" t="s">
        <v>222</v>
      </c>
      <c r="I34" s="96" t="s">
        <v>225</v>
      </c>
      <c r="J34" s="96" t="s">
        <v>206</v>
      </c>
      <c r="K34" s="96">
        <v>8000</v>
      </c>
      <c r="M34" s="98"/>
      <c r="N34" s="98"/>
      <c r="O34" s="98"/>
      <c r="P34" s="98"/>
      <c r="Q34" s="99">
        <f>'سال 98'!$P34-'سال 98'!$O34</f>
        <v>0</v>
      </c>
      <c r="R34" s="98"/>
      <c r="S34" s="17"/>
      <c r="T34" s="17"/>
      <c r="U34" s="17">
        <f>'سال 98'!$S34+'سال 98'!$T34</f>
        <v>0</v>
      </c>
      <c r="V34" s="98"/>
      <c r="W34" s="98"/>
      <c r="X34" s="98"/>
      <c r="Y34" s="98"/>
      <c r="Z34" s="99">
        <f>'سال 98'!$Y34-'سال 98'!$X34</f>
        <v>0</v>
      </c>
      <c r="AA34" s="98"/>
      <c r="AB34" s="17"/>
      <c r="AC34" s="98" t="s">
        <v>219</v>
      </c>
      <c r="AD34" s="98" t="s">
        <v>228</v>
      </c>
      <c r="AE34" s="98">
        <v>0</v>
      </c>
      <c r="AF34" s="98">
        <v>2375</v>
      </c>
      <c r="AG34" s="99">
        <f>'سال 98'!$AF34-'سال 98'!$AE34</f>
        <v>2375</v>
      </c>
      <c r="AH34" s="98" t="s">
        <v>229</v>
      </c>
      <c r="AI34" s="17">
        <v>20301507.159969702</v>
      </c>
      <c r="AJ34" s="98" t="s">
        <v>228</v>
      </c>
      <c r="AK34" s="94" t="s">
        <v>236</v>
      </c>
      <c r="AL34" s="98">
        <v>2375</v>
      </c>
      <c r="AM34" s="98">
        <v>4122</v>
      </c>
      <c r="AN34" s="99">
        <v>1747</v>
      </c>
      <c r="AO34" s="94" t="s">
        <v>238</v>
      </c>
      <c r="AP34" s="100">
        <v>15129509.327912616</v>
      </c>
      <c r="AQ34" s="98" t="s">
        <v>236</v>
      </c>
      <c r="AR34" s="98" t="s">
        <v>239</v>
      </c>
      <c r="AS34" s="98">
        <v>4122</v>
      </c>
      <c r="AT34" s="98">
        <v>5346</v>
      </c>
      <c r="AU34" s="98">
        <v>1224</v>
      </c>
      <c r="AV34" s="98" t="s">
        <v>240</v>
      </c>
      <c r="AW34" s="17">
        <v>10842361.276234401</v>
      </c>
      <c r="AX34" s="98" t="s">
        <v>239</v>
      </c>
      <c r="AY34" s="94" t="s">
        <v>242</v>
      </c>
      <c r="AZ34" s="98">
        <v>5346</v>
      </c>
      <c r="BA34" s="98">
        <v>6175</v>
      </c>
      <c r="BB34" s="99">
        <f>'سال 98'!$BA34-'سال 98'!$AZ34</f>
        <v>829</v>
      </c>
      <c r="BC34" s="98" t="s">
        <v>240</v>
      </c>
      <c r="BD34" s="95">
        <v>7567514.212124458</v>
      </c>
      <c r="BE34" s="98" t="s">
        <v>242</v>
      </c>
      <c r="BF34" s="94" t="s">
        <v>252</v>
      </c>
      <c r="BG34" s="98">
        <v>6175</v>
      </c>
      <c r="BH34" s="98">
        <v>7149</v>
      </c>
      <c r="BI34" s="99">
        <v>974</v>
      </c>
      <c r="BJ34" s="95">
        <v>9233237.44278777</v>
      </c>
      <c r="BK34" s="85">
        <f>'سال 98'!$BD34+'سال 98'!$AW34+'سال 98'!$AP34+'سال 98'!$AI34+'سال 98'!$AB34+'سال 98'!$U34</f>
        <v>53840891.97624118</v>
      </c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</row>
    <row r="35" spans="1:74" s="94" customFormat="1" ht="32.25" customHeight="1">
      <c r="A35" s="96">
        <v>34</v>
      </c>
      <c r="B35" s="96" t="s">
        <v>199</v>
      </c>
      <c r="C35" s="96" t="s">
        <v>211</v>
      </c>
      <c r="D35" s="71">
        <f>'سال 98'!$BB35+'سال 98'!$AU35+'سال 98'!$AN35+'سال 98'!$AG35+'سال 98'!$Z35+'سال 98'!$Q35</f>
        <v>5866</v>
      </c>
      <c r="E35" s="96">
        <v>5</v>
      </c>
      <c r="F35" s="96">
        <v>24498735</v>
      </c>
      <c r="G35" s="96" t="s">
        <v>220</v>
      </c>
      <c r="H35" s="96" t="s">
        <v>221</v>
      </c>
      <c r="I35" s="96" t="s">
        <v>226</v>
      </c>
      <c r="J35" s="96" t="s">
        <v>227</v>
      </c>
      <c r="K35" s="96">
        <v>8000</v>
      </c>
      <c r="M35" s="98"/>
      <c r="N35" s="98"/>
      <c r="O35" s="98"/>
      <c r="P35" s="98"/>
      <c r="Q35" s="99">
        <f>'سال 98'!$P35-'سال 98'!$O35</f>
        <v>0</v>
      </c>
      <c r="R35" s="98"/>
      <c r="S35" s="17"/>
      <c r="T35" s="17"/>
      <c r="U35" s="17">
        <f>'سال 98'!$S35+'سال 98'!$T35</f>
        <v>0</v>
      </c>
      <c r="V35" s="98"/>
      <c r="W35" s="98"/>
      <c r="X35" s="98"/>
      <c r="Y35" s="98"/>
      <c r="Z35" s="99">
        <f>'سال 98'!$Y35-'سال 98'!$X35</f>
        <v>0</v>
      </c>
      <c r="AA35" s="98"/>
      <c r="AB35" s="17"/>
      <c r="AC35" s="98" t="s">
        <v>219</v>
      </c>
      <c r="AD35" s="98" t="s">
        <v>228</v>
      </c>
      <c r="AE35" s="98">
        <v>0</v>
      </c>
      <c r="AF35" s="98">
        <v>1756</v>
      </c>
      <c r="AG35" s="99">
        <f>'سال 98'!$AF35-'سال 98'!$AE35</f>
        <v>1756</v>
      </c>
      <c r="AH35" s="98" t="s">
        <v>229</v>
      </c>
      <c r="AI35" s="17">
        <v>15010293.293855494</v>
      </c>
      <c r="AJ35" s="98" t="s">
        <v>228</v>
      </c>
      <c r="AK35" s="94" t="s">
        <v>236</v>
      </c>
      <c r="AL35" s="98">
        <v>1756</v>
      </c>
      <c r="AM35" s="98">
        <v>3577</v>
      </c>
      <c r="AN35" s="99">
        <v>1821</v>
      </c>
      <c r="AO35" s="94" t="s">
        <v>238</v>
      </c>
      <c r="AP35" s="100">
        <v>15770370.055025112</v>
      </c>
      <c r="AQ35" s="98" t="s">
        <v>236</v>
      </c>
      <c r="AR35" s="98" t="s">
        <v>239</v>
      </c>
      <c r="AS35" s="98">
        <v>3577</v>
      </c>
      <c r="AT35" s="98">
        <v>4842</v>
      </c>
      <c r="AU35" s="98">
        <v>1265</v>
      </c>
      <c r="AV35" s="98" t="s">
        <v>240</v>
      </c>
      <c r="AW35" s="17">
        <v>11205544.946435064</v>
      </c>
      <c r="AX35" s="98" t="s">
        <v>239</v>
      </c>
      <c r="AY35" s="94" t="s">
        <v>242</v>
      </c>
      <c r="AZ35" s="98">
        <v>4842</v>
      </c>
      <c r="BA35" s="98">
        <v>5866</v>
      </c>
      <c r="BB35" s="99">
        <f>'سال 98'!$BA35-'سال 98'!$AZ35</f>
        <v>1024</v>
      </c>
      <c r="BC35" s="98" t="s">
        <v>240</v>
      </c>
      <c r="BD35" s="95">
        <v>9347568.821731538</v>
      </c>
      <c r="BE35" s="98" t="s">
        <v>242</v>
      </c>
      <c r="BF35" s="94" t="s">
        <v>252</v>
      </c>
      <c r="BG35" s="98">
        <v>5866</v>
      </c>
      <c r="BH35" s="98">
        <v>7058</v>
      </c>
      <c r="BI35" s="99">
        <v>1192</v>
      </c>
      <c r="BJ35" s="95">
        <v>11299814.201029798</v>
      </c>
      <c r="BK35" s="85">
        <f>'سال 98'!$BD35+'سال 98'!$AW35+'سال 98'!$AP35+'سال 98'!$AI35+'سال 98'!$AB35+'سال 98'!$U35</f>
        <v>51333777.11704721</v>
      </c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</row>
    <row r="36" spans="1:74" s="94" customFormat="1" ht="32.25" customHeight="1">
      <c r="A36" s="96">
        <v>35</v>
      </c>
      <c r="B36" s="96" t="s">
        <v>199</v>
      </c>
      <c r="C36" s="96" t="s">
        <v>243</v>
      </c>
      <c r="D36" s="71">
        <f>'سال 98'!$BB36+'سال 98'!$AU36+'سال 98'!$AN36+'سال 98'!$AG36+'سال 98'!$Z36+'سال 98'!$Q36</f>
        <v>1159</v>
      </c>
      <c r="E36" s="96">
        <v>5</v>
      </c>
      <c r="F36" s="96">
        <v>22772418</v>
      </c>
      <c r="G36" s="96" t="s">
        <v>220</v>
      </c>
      <c r="H36" s="96" t="s">
        <v>244</v>
      </c>
      <c r="I36" s="96" t="s">
        <v>245</v>
      </c>
      <c r="J36" s="96" t="s">
        <v>246</v>
      </c>
      <c r="K36" s="96">
        <v>8000</v>
      </c>
      <c r="M36" s="98"/>
      <c r="N36" s="98"/>
      <c r="O36" s="98"/>
      <c r="P36" s="98"/>
      <c r="Q36" s="99">
        <f>'سال 98'!$P36-'سال 98'!$O36</f>
        <v>0</v>
      </c>
      <c r="R36" s="98"/>
      <c r="S36" s="17"/>
      <c r="T36" s="17"/>
      <c r="U36" s="17">
        <f>'سال 98'!$S36+'سال 98'!$T36</f>
        <v>0</v>
      </c>
      <c r="V36" s="98"/>
      <c r="W36" s="98"/>
      <c r="X36" s="98"/>
      <c r="Y36" s="98"/>
      <c r="Z36" s="99">
        <f>'سال 98'!$Y36-'سال 98'!$X36</f>
        <v>0</v>
      </c>
      <c r="AA36" s="98"/>
      <c r="AB36" s="17"/>
      <c r="AC36" s="98"/>
      <c r="AD36" s="98"/>
      <c r="AE36" s="98"/>
      <c r="AF36" s="98"/>
      <c r="AG36" s="99">
        <f>'سال 98'!$AF36-'سال 98'!$AE36</f>
        <v>0</v>
      </c>
      <c r="AH36" s="98"/>
      <c r="AI36" s="17"/>
      <c r="AJ36" s="98"/>
      <c r="AL36" s="98"/>
      <c r="AM36" s="98"/>
      <c r="AN36" s="99"/>
      <c r="AP36" s="100"/>
      <c r="AQ36" s="98"/>
      <c r="AR36" s="98"/>
      <c r="AS36" s="98"/>
      <c r="AT36" s="98"/>
      <c r="AU36" s="98"/>
      <c r="AV36" s="98"/>
      <c r="AW36" s="17"/>
      <c r="AX36" s="98" t="s">
        <v>239</v>
      </c>
      <c r="AY36" s="94" t="s">
        <v>242</v>
      </c>
      <c r="AZ36" s="98">
        <v>0</v>
      </c>
      <c r="BA36" s="98">
        <v>1159</v>
      </c>
      <c r="BB36" s="99">
        <f>'سال 98'!$BA36-'سال 98'!$AZ36</f>
        <v>1159</v>
      </c>
      <c r="BC36" s="98" t="s">
        <v>240</v>
      </c>
      <c r="BD36" s="95">
        <v>9731198.843106402</v>
      </c>
      <c r="BE36" s="98" t="s">
        <v>242</v>
      </c>
      <c r="BF36" s="94" t="s">
        <v>252</v>
      </c>
      <c r="BG36" s="98">
        <v>1159</v>
      </c>
      <c r="BH36" s="98">
        <v>2418</v>
      </c>
      <c r="BI36" s="99">
        <v>1259</v>
      </c>
      <c r="BJ36" s="95">
        <v>10976954.424404204</v>
      </c>
      <c r="BK36" s="85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</row>
    <row r="37" spans="1:74" s="94" customFormat="1" ht="32.25" customHeight="1">
      <c r="A37" s="96">
        <v>36</v>
      </c>
      <c r="B37" s="96" t="s">
        <v>199</v>
      </c>
      <c r="C37" s="101" t="s">
        <v>241</v>
      </c>
      <c r="D37" s="71">
        <f>'سال 98'!$BB37+'سال 98'!$AU37+'سال 98'!$AN37+'سال 98'!$AG37+'سال 98'!$Z37+'سال 98'!$Q37</f>
        <v>600</v>
      </c>
      <c r="E37" s="96">
        <v>5</v>
      </c>
      <c r="F37" s="96">
        <v>11182094</v>
      </c>
      <c r="G37" s="96" t="s">
        <v>150</v>
      </c>
      <c r="H37" s="96" t="s">
        <v>251</v>
      </c>
      <c r="I37" s="96" t="s">
        <v>248</v>
      </c>
      <c r="J37" s="96" t="s">
        <v>250</v>
      </c>
      <c r="K37" s="96">
        <v>8000</v>
      </c>
      <c r="M37" s="98"/>
      <c r="N37" s="98"/>
      <c r="O37" s="98"/>
      <c r="P37" s="98"/>
      <c r="Q37" s="99">
        <f>'سال 98'!$P37-'سال 98'!$O37</f>
        <v>0</v>
      </c>
      <c r="R37" s="98"/>
      <c r="S37" s="17"/>
      <c r="T37" s="17"/>
      <c r="U37" s="17">
        <f>'سال 98'!$S37+'سال 98'!$T37</f>
        <v>0</v>
      </c>
      <c r="V37" s="98"/>
      <c r="W37" s="98"/>
      <c r="X37" s="98"/>
      <c r="Y37" s="98"/>
      <c r="Z37" s="99">
        <f>'سال 98'!$Y37-'سال 98'!$X37</f>
        <v>0</v>
      </c>
      <c r="AA37" s="98"/>
      <c r="AB37" s="17"/>
      <c r="AC37" s="98"/>
      <c r="AD37" s="98"/>
      <c r="AE37" s="98"/>
      <c r="AF37" s="98"/>
      <c r="AG37" s="99">
        <f>'سال 98'!$AF37-'سال 98'!$AE37</f>
        <v>0</v>
      </c>
      <c r="AH37" s="98"/>
      <c r="AI37" s="17"/>
      <c r="AJ37" s="98"/>
      <c r="AL37" s="98"/>
      <c r="AM37" s="98"/>
      <c r="AN37" s="99"/>
      <c r="AP37" s="100"/>
      <c r="AQ37" s="98"/>
      <c r="AR37" s="98"/>
      <c r="AS37" s="98"/>
      <c r="AT37" s="98"/>
      <c r="AU37" s="98"/>
      <c r="AV37" s="98"/>
      <c r="AW37" s="17"/>
      <c r="AX37" s="98" t="s">
        <v>239</v>
      </c>
      <c r="AY37" s="94" t="s">
        <v>242</v>
      </c>
      <c r="AZ37" s="98">
        <v>0</v>
      </c>
      <c r="BA37" s="98">
        <v>600</v>
      </c>
      <c r="BB37" s="99">
        <f>'سال 98'!$BA37-'سال 98'!$AZ37</f>
        <v>600</v>
      </c>
      <c r="BC37" s="98" t="s">
        <v>240</v>
      </c>
      <c r="BD37" s="95">
        <v>6328740</v>
      </c>
      <c r="BE37" s="98" t="s">
        <v>242</v>
      </c>
      <c r="BF37" s="94" t="s">
        <v>252</v>
      </c>
      <c r="BG37" s="98">
        <v>600</v>
      </c>
      <c r="BH37" s="98">
        <v>1456</v>
      </c>
      <c r="BI37" s="99">
        <v>856</v>
      </c>
      <c r="BJ37" s="95">
        <v>9377169.352348616</v>
      </c>
      <c r="BK37" s="85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</row>
    <row r="38" spans="1:74" s="94" customFormat="1" ht="32.25" customHeight="1">
      <c r="A38" s="96">
        <v>37</v>
      </c>
      <c r="B38" s="96" t="s">
        <v>199</v>
      </c>
      <c r="C38" s="101" t="s">
        <v>247</v>
      </c>
      <c r="D38" s="71">
        <f>'سال 98'!$BB38+'سال 98'!$AU38+'سال 98'!$AN38+'سال 98'!$AG38+'سال 98'!$Z38+'سال 98'!$Q38</f>
        <v>641</v>
      </c>
      <c r="E38" s="96">
        <v>5</v>
      </c>
      <c r="F38" s="96">
        <v>13751478</v>
      </c>
      <c r="G38" s="96" t="s">
        <v>150</v>
      </c>
      <c r="H38" s="96" t="s">
        <v>251</v>
      </c>
      <c r="I38" s="96" t="s">
        <v>249</v>
      </c>
      <c r="J38" s="96" t="s">
        <v>250</v>
      </c>
      <c r="K38" s="96">
        <v>8000</v>
      </c>
      <c r="M38" s="98"/>
      <c r="N38" s="98"/>
      <c r="O38" s="98"/>
      <c r="P38" s="98"/>
      <c r="Q38" s="99">
        <f>'سال 98'!$P38-'سال 98'!$O38</f>
        <v>0</v>
      </c>
      <c r="R38" s="98"/>
      <c r="S38" s="17"/>
      <c r="T38" s="17"/>
      <c r="U38" s="17">
        <f>'سال 98'!$S38+'سال 98'!$T38</f>
        <v>0</v>
      </c>
      <c r="V38" s="98"/>
      <c r="W38" s="98"/>
      <c r="X38" s="98"/>
      <c r="Y38" s="98"/>
      <c r="Z38" s="99">
        <f>'سال 98'!$Y38-'سال 98'!$X38</f>
        <v>0</v>
      </c>
      <c r="AA38" s="98"/>
      <c r="AB38" s="17"/>
      <c r="AC38" s="98"/>
      <c r="AD38" s="98"/>
      <c r="AE38" s="98"/>
      <c r="AF38" s="98"/>
      <c r="AG38" s="99">
        <f>'سال 98'!$AF38-'سال 98'!$AE38</f>
        <v>0</v>
      </c>
      <c r="AH38" s="98"/>
      <c r="AI38" s="17"/>
      <c r="AJ38" s="98"/>
      <c r="AL38" s="98"/>
      <c r="AM38" s="98"/>
      <c r="AN38" s="99"/>
      <c r="AP38" s="100"/>
      <c r="AQ38" s="98"/>
      <c r="AR38" s="98"/>
      <c r="AS38" s="98"/>
      <c r="AT38" s="98"/>
      <c r="AU38" s="98"/>
      <c r="AV38" s="98"/>
      <c r="AW38" s="17"/>
      <c r="AX38" s="98" t="s">
        <v>239</v>
      </c>
      <c r="AY38" s="94" t="s">
        <v>242</v>
      </c>
      <c r="AZ38" s="98">
        <v>0</v>
      </c>
      <c r="BA38" s="98">
        <v>641</v>
      </c>
      <c r="BB38" s="99">
        <f>'سال 98'!$BA38-'سال 98'!$AZ38</f>
        <v>641</v>
      </c>
      <c r="BC38" s="98" t="s">
        <v>240</v>
      </c>
      <c r="BD38" s="95">
        <v>6761203.9</v>
      </c>
      <c r="BE38" s="98" t="s">
        <v>242</v>
      </c>
      <c r="BF38" s="94" t="s">
        <v>252</v>
      </c>
      <c r="BG38" s="98">
        <v>641</v>
      </c>
      <c r="BH38" s="98">
        <v>1121</v>
      </c>
      <c r="BI38" s="99">
        <v>480</v>
      </c>
      <c r="BJ38" s="95">
        <v>5258225.805055299</v>
      </c>
      <c r="BK38" s="85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</row>
    <row r="39" spans="1:62" ht="33" customHeight="1">
      <c r="A39" s="104">
        <v>38</v>
      </c>
      <c r="B39" s="104" t="s">
        <v>199</v>
      </c>
      <c r="C39" s="105" t="s">
        <v>253</v>
      </c>
      <c r="D39" s="106">
        <f>'سال 98'!$BB39+'سال 98'!$AU39+'سال 98'!$AN39+'سال 98'!$AG39+'سال 98'!$Z39+'سال 98'!$Q39</f>
        <v>0</v>
      </c>
      <c r="E39" s="104"/>
      <c r="F39" s="104"/>
      <c r="G39" s="104"/>
      <c r="H39" s="104"/>
      <c r="I39" s="104"/>
      <c r="J39" s="104"/>
      <c r="K39" s="104"/>
      <c r="L39" s="94"/>
      <c r="M39" s="104"/>
      <c r="N39" s="104"/>
      <c r="O39" s="98"/>
      <c r="P39" s="98"/>
      <c r="Q39" s="107">
        <f>'سال 98'!$P39-'سال 98'!$O39</f>
        <v>0</v>
      </c>
      <c r="R39" s="98"/>
      <c r="S39" s="108"/>
      <c r="T39" s="109"/>
      <c r="U39" s="109">
        <f>'سال 98'!$S39+'سال 98'!$T39</f>
        <v>0</v>
      </c>
      <c r="V39" s="104"/>
      <c r="W39" s="104"/>
      <c r="X39" s="104"/>
      <c r="Y39" s="104"/>
      <c r="Z39" s="107">
        <f>'سال 98'!$Y39-'سال 98'!$X39</f>
        <v>0</v>
      </c>
      <c r="AA39" s="107"/>
      <c r="AB39" s="110"/>
      <c r="AC39" s="104"/>
      <c r="AD39" s="104"/>
      <c r="AE39" s="104"/>
      <c r="AF39" s="104"/>
      <c r="AG39" s="111">
        <f>'سال 98'!$AF39-'سال 98'!$AE39</f>
        <v>0</v>
      </c>
      <c r="AH39" s="112"/>
      <c r="AI39" s="113"/>
      <c r="AJ39" s="112"/>
      <c r="AK39" s="112"/>
      <c r="AL39" s="112"/>
      <c r="AM39" s="104"/>
      <c r="AN39" s="107"/>
      <c r="AO39" s="111"/>
      <c r="AP39" s="110"/>
      <c r="AQ39" s="104"/>
      <c r="AR39" s="104"/>
      <c r="AS39" s="104"/>
      <c r="AT39" s="104"/>
      <c r="AU39" s="104"/>
      <c r="AV39" s="107"/>
      <c r="AW39" s="113"/>
      <c r="AX39" s="104"/>
      <c r="AY39" s="104"/>
      <c r="AZ39" s="104"/>
      <c r="BA39" s="98"/>
      <c r="BB39" s="99">
        <f>'سال 98'!$BA39-'سال 98'!$AZ39</f>
        <v>0</v>
      </c>
      <c r="BC39" s="98"/>
      <c r="BD39" s="110"/>
      <c r="BE39" s="112" t="s">
        <v>242</v>
      </c>
      <c r="BF39" s="94" t="s">
        <v>252</v>
      </c>
      <c r="BG39" s="112">
        <v>0</v>
      </c>
      <c r="BH39" s="112">
        <v>2960</v>
      </c>
      <c r="BI39" s="111">
        <v>2960</v>
      </c>
      <c r="BJ39" s="110">
        <v>31854442.383785453</v>
      </c>
    </row>
    <row r="40" spans="1:62" ht="33" customHeight="1">
      <c r="A40" s="104">
        <v>39</v>
      </c>
      <c r="B40" s="104" t="s">
        <v>199</v>
      </c>
      <c r="C40" s="105" t="s">
        <v>257</v>
      </c>
      <c r="D40" s="106">
        <f>'سال 98'!$BB40+'سال 98'!$AU40+'سال 98'!$AN40+'سال 98'!$AG40+'سال 98'!$Z40+'سال 98'!$Q40</f>
        <v>0</v>
      </c>
      <c r="E40" s="104"/>
      <c r="F40" s="104"/>
      <c r="G40" s="104"/>
      <c r="H40" s="104"/>
      <c r="I40" s="104"/>
      <c r="J40" s="104"/>
      <c r="K40" s="104"/>
      <c r="L40" s="94"/>
      <c r="M40" s="104"/>
      <c r="N40" s="104"/>
      <c r="O40" s="98"/>
      <c r="P40" s="98"/>
      <c r="Q40" s="107">
        <f>'سال 98'!$P40-'سال 98'!$O40</f>
        <v>0</v>
      </c>
      <c r="R40" s="98"/>
      <c r="S40" s="108"/>
      <c r="T40" s="109"/>
      <c r="U40" s="109">
        <f>'سال 98'!$S40+'سال 98'!$T40</f>
        <v>0</v>
      </c>
      <c r="V40" s="104"/>
      <c r="W40" s="104"/>
      <c r="X40" s="104"/>
      <c r="Y40" s="104"/>
      <c r="Z40" s="107">
        <f>'سال 98'!$Y40-'سال 98'!$X40</f>
        <v>0</v>
      </c>
      <c r="AA40" s="107"/>
      <c r="AB40" s="110"/>
      <c r="AC40" s="104"/>
      <c r="AD40" s="104"/>
      <c r="AE40" s="104"/>
      <c r="AF40" s="104"/>
      <c r="AG40" s="111">
        <f>'سال 98'!$AF40-'سال 98'!$AE40</f>
        <v>0</v>
      </c>
      <c r="AH40" s="112"/>
      <c r="AI40" s="113"/>
      <c r="AJ40" s="112"/>
      <c r="AK40" s="112"/>
      <c r="AL40" s="112"/>
      <c r="AM40" s="104"/>
      <c r="AN40" s="107"/>
      <c r="AO40" s="111"/>
      <c r="AP40" s="110"/>
      <c r="AQ40" s="104"/>
      <c r="AR40" s="104"/>
      <c r="AS40" s="104"/>
      <c r="AT40" s="104"/>
      <c r="AU40" s="104"/>
      <c r="AV40" s="107"/>
      <c r="AW40" s="113"/>
      <c r="AX40" s="104"/>
      <c r="AY40" s="104"/>
      <c r="AZ40" s="104"/>
      <c r="BA40" s="98"/>
      <c r="BB40" s="99">
        <f>'سال 98'!$BA40-'سال 98'!$AZ40</f>
        <v>0</v>
      </c>
      <c r="BC40" s="98"/>
      <c r="BD40" s="110"/>
      <c r="BE40" s="112" t="s">
        <v>242</v>
      </c>
      <c r="BF40" s="94" t="s">
        <v>252</v>
      </c>
      <c r="BG40" s="112">
        <v>0</v>
      </c>
      <c r="BH40" s="112">
        <v>1309</v>
      </c>
      <c r="BI40" s="111">
        <v>1309</v>
      </c>
      <c r="BJ40" s="110">
        <v>13807201.1</v>
      </c>
    </row>
    <row r="41" spans="1:62" ht="15">
      <c r="A41" s="15"/>
      <c r="B41" s="15"/>
      <c r="F41" s="15"/>
      <c r="G41" s="15"/>
      <c r="H41" s="15"/>
      <c r="I41" s="15"/>
      <c r="J41" s="15"/>
      <c r="Q41" s="22"/>
      <c r="V41" s="15"/>
      <c r="W41" s="15"/>
      <c r="X41" s="15"/>
      <c r="Y41" s="15"/>
      <c r="Z41" s="19"/>
      <c r="AA41" s="15"/>
      <c r="AB41" s="16"/>
      <c r="AC41" s="15"/>
      <c r="AD41" s="15"/>
      <c r="AE41" s="15"/>
      <c r="AF41" s="15"/>
      <c r="AG41" s="19"/>
      <c r="AH41" s="15"/>
      <c r="AI41" s="16"/>
      <c r="AJ41" s="96"/>
      <c r="AK41" s="96"/>
      <c r="AL41" s="96"/>
      <c r="AM41" s="96"/>
      <c r="AN41" s="22"/>
      <c r="AO41" s="22"/>
      <c r="AP41" s="94"/>
      <c r="BD41" s="17"/>
      <c r="BJ41" s="17"/>
    </row>
    <row r="42" spans="1:62" ht="15">
      <c r="A42" s="15"/>
      <c r="B42" s="15"/>
      <c r="F42" s="15"/>
      <c r="G42" s="15"/>
      <c r="H42" s="15"/>
      <c r="I42" s="15"/>
      <c r="J42" s="96"/>
      <c r="Q42" s="22"/>
      <c r="V42" s="15"/>
      <c r="W42" s="15"/>
      <c r="X42" s="15"/>
      <c r="Y42" s="15"/>
      <c r="Z42" s="19"/>
      <c r="AA42" s="15"/>
      <c r="AB42" s="16"/>
      <c r="AC42" s="15"/>
      <c r="AD42" s="15"/>
      <c r="AE42" s="15"/>
      <c r="AF42" s="15"/>
      <c r="AG42" s="19"/>
      <c r="AH42" s="15"/>
      <c r="AI42" s="16"/>
      <c r="AJ42" s="96"/>
      <c r="AK42" s="96"/>
      <c r="AL42" s="96"/>
      <c r="AM42" s="96"/>
      <c r="AN42" s="22"/>
      <c r="AO42" s="22"/>
      <c r="AP42" s="94"/>
      <c r="BD42" s="17"/>
      <c r="BJ42" s="17"/>
    </row>
    <row r="43" spans="1:62" ht="15">
      <c r="A43" s="15"/>
      <c r="B43" s="15"/>
      <c r="F43" s="15"/>
      <c r="G43" s="15"/>
      <c r="H43" s="15"/>
      <c r="I43" s="15"/>
      <c r="J43" s="96"/>
      <c r="K43" s="15"/>
      <c r="Q43" s="22"/>
      <c r="V43" s="15"/>
      <c r="W43" s="15"/>
      <c r="X43" s="15"/>
      <c r="Y43" s="15"/>
      <c r="Z43" s="19"/>
      <c r="AA43" s="15"/>
      <c r="AB43" s="16"/>
      <c r="AC43" s="15"/>
      <c r="AD43" s="15"/>
      <c r="AE43" s="15"/>
      <c r="AF43" s="15"/>
      <c r="AG43" s="19"/>
      <c r="AH43" s="15"/>
      <c r="AI43" s="16"/>
      <c r="AJ43" s="15"/>
      <c r="AK43" s="15"/>
      <c r="AL43" s="15"/>
      <c r="AM43" s="15"/>
      <c r="AN43" s="22"/>
      <c r="AO43" s="22"/>
      <c r="AP43" s="17"/>
      <c r="BD43" s="17"/>
      <c r="BJ43" s="17"/>
    </row>
    <row r="44" spans="1:62" ht="15">
      <c r="A44" s="15"/>
      <c r="B44" s="15"/>
      <c r="C44" s="15"/>
      <c r="E44" s="15"/>
      <c r="F44" s="15"/>
      <c r="G44" s="15"/>
      <c r="H44" s="15"/>
      <c r="I44" s="15"/>
      <c r="J44" s="96"/>
      <c r="K44" s="15"/>
      <c r="Q44" s="22"/>
      <c r="V44" s="15"/>
      <c r="W44" s="15"/>
      <c r="X44" s="15"/>
      <c r="Y44" s="15"/>
      <c r="Z44" s="19"/>
      <c r="AA44" s="15"/>
      <c r="AB44" s="16"/>
      <c r="AC44" s="15"/>
      <c r="AD44" s="15"/>
      <c r="AE44" s="15"/>
      <c r="AF44" s="15"/>
      <c r="AG44" s="19"/>
      <c r="AH44" s="15"/>
      <c r="AI44" s="16"/>
      <c r="AJ44" s="15"/>
      <c r="AK44" s="15"/>
      <c r="AL44" s="15"/>
      <c r="AM44" s="15"/>
      <c r="AN44" s="22"/>
      <c r="AO44" s="22"/>
      <c r="AP44" s="17"/>
      <c r="BD44" s="17"/>
      <c r="BJ44" s="17"/>
    </row>
    <row r="45" spans="1:62" ht="15">
      <c r="A45" s="15"/>
      <c r="B45" s="15"/>
      <c r="C45" s="15"/>
      <c r="E45" s="15"/>
      <c r="F45" s="15"/>
      <c r="G45" s="15"/>
      <c r="H45" s="15"/>
      <c r="I45" s="15"/>
      <c r="J45" s="96"/>
      <c r="K45" s="15"/>
      <c r="Q45" s="22"/>
      <c r="V45" s="15"/>
      <c r="W45" s="15"/>
      <c r="X45" s="15"/>
      <c r="Y45" s="15"/>
      <c r="Z45" s="19"/>
      <c r="AA45" s="15"/>
      <c r="AB45" s="16"/>
      <c r="AC45" s="15"/>
      <c r="AD45" s="15"/>
      <c r="AE45" s="15"/>
      <c r="AF45" s="15"/>
      <c r="AG45" s="19"/>
      <c r="AH45" s="15"/>
      <c r="AI45" s="16"/>
      <c r="AJ45" s="15"/>
      <c r="AK45" s="15"/>
      <c r="AL45" s="15"/>
      <c r="AM45" s="15"/>
      <c r="AN45" s="22"/>
      <c r="AO45" s="22"/>
      <c r="AP45" s="17"/>
      <c r="BD45" s="17"/>
      <c r="BJ45" s="17"/>
    </row>
    <row r="46" ht="15">
      <c r="J46" s="96"/>
    </row>
    <row r="47" ht="15">
      <c r="J47" s="96"/>
    </row>
    <row r="48" ht="15">
      <c r="J48" s="96"/>
    </row>
    <row r="51" ht="43.5" customHeight="1">
      <c r="BK51" s="1"/>
    </row>
    <row r="52" ht="43.5" customHeight="1">
      <c r="BK52" s="1"/>
    </row>
    <row r="53" ht="43.5" customHeight="1">
      <c r="BK53" s="1"/>
    </row>
    <row r="58" spans="1:63" ht="48" customHeight="1">
      <c r="A58" s="68" t="s">
        <v>203</v>
      </c>
      <c r="B58" s="68"/>
      <c r="C58" s="68"/>
      <c r="E58" s="17">
        <v>132244</v>
      </c>
      <c r="Q58" s="1">
        <f>SUM('سال 98'!$Q$2:$Q$40)</f>
        <v>168068</v>
      </c>
      <c r="Z58" s="1">
        <f>SUM('سال 98'!$Z$2:$Z$40)</f>
        <v>190954</v>
      </c>
      <c r="AG58" s="1">
        <f>SUM(AG4:AG57)</f>
        <v>129201</v>
      </c>
      <c r="AN58" s="1">
        <f>SUM(AN4:AN57)</f>
        <v>171141</v>
      </c>
      <c r="BK58" s="1"/>
    </row>
    <row r="59" spans="1:63" ht="48" customHeight="1">
      <c r="A59" s="69" t="s">
        <v>173</v>
      </c>
      <c r="B59" s="69"/>
      <c r="C59" s="69"/>
      <c r="E59" s="17">
        <f>SUM(F59:AP59)</f>
        <v>6135413039.263366</v>
      </c>
      <c r="U59" s="1">
        <f>SUM('سال 98'!$U$2:$U$40)</f>
        <v>1855303135.2735713</v>
      </c>
      <c r="AB59" s="34">
        <f>SUM(AB4:AB58)</f>
        <v>1427751293.1202312</v>
      </c>
      <c r="AI59" s="34">
        <f>SUM(AI4:AI58)</f>
        <v>1218093771.4022858</v>
      </c>
      <c r="AP59" s="34">
        <f>SUM(AP4:AP58)</f>
        <v>1634264839.4672778</v>
      </c>
      <c r="BK59" s="1"/>
    </row>
    <row r="60" spans="1:63" ht="48" customHeight="1">
      <c r="A60" s="70" t="s">
        <v>172</v>
      </c>
      <c r="B60" s="70"/>
      <c r="C60" s="70"/>
      <c r="E60" s="17">
        <f>SUM(F60:AP60)</f>
        <v>0</v>
      </c>
      <c r="BK60" s="1"/>
    </row>
    <row r="65" spans="1:6" ht="15">
      <c r="A65" s="67" t="str">
        <f>سال94!A56:D56</f>
        <v>کل انرژی تزریق شده از ابتدای احداث نیروگاه ها تا کنون</v>
      </c>
      <c r="B65" s="67"/>
      <c r="C65" s="67"/>
      <c r="E65" s="67"/>
      <c r="F65" s="41">
        <f>سال94!E56</f>
        <v>335890</v>
      </c>
    </row>
    <row r="66" spans="1:6" ht="15">
      <c r="A66" s="67" t="str">
        <f>سال94!A57:D57</f>
        <v>مبلغ کل واریزی به حساب مالکان نیروگاه تا کنون</v>
      </c>
      <c r="B66" s="67"/>
      <c r="C66" s="67"/>
      <c r="E66" s="67"/>
      <c r="F66" s="41">
        <f>سال94!E57</f>
        <v>3589709313.7292933</v>
      </c>
    </row>
    <row r="67" spans="1:6" ht="15">
      <c r="A67" s="67" t="str">
        <f>سال94!A58:D58</f>
        <v>مبلغ کل حق الزحمه دریافتی از ساتبا تا کنون</v>
      </c>
      <c r="B67" s="67"/>
      <c r="C67" s="67"/>
      <c r="E67" s="67"/>
      <c r="F67" s="41">
        <f>سال94!E58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ignoredErrors>
    <ignoredError sqref="U28:U29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O96"/>
  <sheetViews>
    <sheetView rightToLeft="1" zoomScale="60" zoomScaleNormal="60" zoomScaleSheetLayoutView="85" zoomScalePageLayoutView="0" workbookViewId="0" topLeftCell="BH1">
      <selection activeCell="BO2" sqref="B2:BO4"/>
    </sheetView>
  </sheetViews>
  <sheetFormatPr defaultColWidth="9.00390625" defaultRowHeight="15"/>
  <cols>
    <col min="1" max="1" width="10.140625" style="94" bestFit="1" customWidth="1"/>
    <col min="2" max="2" width="16.7109375" style="94" bestFit="1" customWidth="1"/>
    <col min="3" max="3" width="33.00390625" style="94" bestFit="1" customWidth="1"/>
    <col min="4" max="4" width="15.00390625" style="94" hidden="1" customWidth="1"/>
    <col min="5" max="5" width="16.421875" style="94" hidden="1" customWidth="1"/>
    <col min="6" max="6" width="11.7109375" style="94" hidden="1" customWidth="1"/>
    <col min="7" max="7" width="10.57421875" style="94" hidden="1" customWidth="1"/>
    <col min="8" max="8" width="11.28125" style="94" hidden="1" customWidth="1"/>
    <col min="9" max="9" width="14.28125" style="94" hidden="1" customWidth="1"/>
    <col min="10" max="10" width="12.421875" style="94" hidden="1" customWidth="1"/>
    <col min="11" max="11" width="11.7109375" style="94" hidden="1" customWidth="1"/>
    <col min="12" max="12" width="11.421875" style="94" hidden="1" customWidth="1"/>
    <col min="13" max="13" width="10.8515625" style="94" hidden="1" customWidth="1"/>
    <col min="14" max="14" width="10.28125" style="94" hidden="1" customWidth="1"/>
    <col min="15" max="15" width="10.8515625" style="94" hidden="1" customWidth="1"/>
    <col min="16" max="16" width="17.421875" style="94" hidden="1" customWidth="1"/>
    <col min="17" max="17" width="12.7109375" style="94" hidden="1" customWidth="1"/>
    <col min="18" max="18" width="13.00390625" style="94" hidden="1" customWidth="1"/>
    <col min="19" max="19" width="11.8515625" style="94" hidden="1" customWidth="1"/>
    <col min="20" max="20" width="11.28125" style="94" hidden="1" customWidth="1"/>
    <col min="21" max="21" width="11.8515625" style="94" hidden="1" customWidth="1"/>
    <col min="22" max="22" width="18.421875" style="94" hidden="1" customWidth="1"/>
    <col min="23" max="23" width="12.7109375" style="94" hidden="1" customWidth="1"/>
    <col min="24" max="24" width="12.57421875" style="94" hidden="1" customWidth="1"/>
    <col min="25" max="25" width="10.8515625" style="94" hidden="1" customWidth="1"/>
    <col min="26" max="26" width="11.28125" style="94" hidden="1" customWidth="1"/>
    <col min="27" max="27" width="11.8515625" style="94" hidden="1" customWidth="1"/>
    <col min="28" max="28" width="14.57421875" style="94" hidden="1" customWidth="1"/>
    <col min="29" max="29" width="19.57421875" style="94" hidden="1" customWidth="1"/>
    <col min="30" max="30" width="12.7109375" style="94" hidden="1" customWidth="1"/>
    <col min="31" max="31" width="12.57421875" style="94" hidden="1" customWidth="1"/>
    <col min="32" max="32" width="10.8515625" style="94" hidden="1" customWidth="1"/>
    <col min="33" max="33" width="11.28125" style="94" hidden="1" customWidth="1"/>
    <col min="34" max="34" width="11.8515625" style="94" hidden="1" customWidth="1"/>
    <col min="35" max="35" width="14.57421875" style="94" hidden="1" customWidth="1"/>
    <col min="36" max="36" width="19.57421875" style="94" hidden="1" customWidth="1"/>
    <col min="37" max="37" width="12.7109375" style="94" hidden="1" customWidth="1"/>
    <col min="38" max="38" width="12.57421875" style="94" hidden="1" customWidth="1"/>
    <col min="39" max="39" width="10.8515625" style="94" hidden="1" customWidth="1"/>
    <col min="40" max="40" width="11.28125" style="94" hidden="1" customWidth="1"/>
    <col min="41" max="41" width="13.00390625" style="94" hidden="1" customWidth="1"/>
    <col min="42" max="42" width="14.57421875" style="94" hidden="1" customWidth="1"/>
    <col min="43" max="43" width="19.57421875" style="94" hidden="1" customWidth="1"/>
    <col min="44" max="44" width="14.57421875" style="94" customWidth="1"/>
    <col min="45" max="45" width="14.00390625" style="94" customWidth="1"/>
    <col min="46" max="46" width="12.57421875" style="94" customWidth="1"/>
    <col min="47" max="47" width="16.421875" style="94" customWidth="1"/>
    <col min="48" max="48" width="9.28125" style="94" customWidth="1"/>
    <col min="49" max="49" width="10.57421875" style="94" customWidth="1"/>
    <col min="50" max="50" width="14.00390625" style="94" customWidth="1"/>
    <col min="51" max="51" width="19.421875" style="94" customWidth="1"/>
    <col min="52" max="52" width="11.140625" style="94" customWidth="1"/>
    <col min="53" max="53" width="10.421875" style="94" customWidth="1"/>
    <col min="54" max="54" width="10.8515625" style="94" customWidth="1"/>
    <col min="55" max="55" width="16.00390625" style="94" customWidth="1"/>
    <col min="56" max="56" width="13.421875" style="94" customWidth="1"/>
    <col min="57" max="57" width="12.00390625" style="94" customWidth="1"/>
    <col min="58" max="58" width="10.421875" style="94" customWidth="1"/>
    <col min="59" max="59" width="19.28125" style="94" customWidth="1"/>
    <col min="60" max="60" width="11.57421875" style="94" customWidth="1"/>
    <col min="61" max="61" width="15.8515625" style="94" customWidth="1"/>
    <col min="62" max="62" width="18.00390625" style="94" customWidth="1"/>
    <col min="63" max="63" width="28.28125" style="94" customWidth="1"/>
    <col min="64" max="64" width="21.8515625" style="94" bestFit="1" customWidth="1"/>
    <col min="65" max="65" width="23.28125" style="94" customWidth="1"/>
    <col min="66" max="66" width="9.00390625" style="94" customWidth="1"/>
    <col min="67" max="67" width="26.28125" style="94" bestFit="1" customWidth="1"/>
    <col min="68" max="16384" width="9.00390625" style="94" customWidth="1"/>
  </cols>
  <sheetData>
    <row r="1" spans="1:67" ht="170.25" customHeight="1">
      <c r="A1" s="135" t="s">
        <v>73</v>
      </c>
      <c r="B1" s="135" t="s">
        <v>74</v>
      </c>
      <c r="C1" s="135" t="s">
        <v>75</v>
      </c>
      <c r="D1" s="2" t="s">
        <v>76</v>
      </c>
      <c r="E1" s="2" t="s">
        <v>306</v>
      </c>
      <c r="F1" s="2" t="s">
        <v>79</v>
      </c>
      <c r="G1" s="2" t="s">
        <v>80</v>
      </c>
      <c r="H1" s="2" t="s">
        <v>81</v>
      </c>
      <c r="I1" s="2" t="s">
        <v>82</v>
      </c>
      <c r="J1" s="2" t="s">
        <v>83</v>
      </c>
      <c r="K1" s="103" t="s">
        <v>92</v>
      </c>
      <c r="L1" s="103" t="s">
        <v>93</v>
      </c>
      <c r="M1" s="14" t="s">
        <v>87</v>
      </c>
      <c r="N1" s="14" t="s">
        <v>88</v>
      </c>
      <c r="O1" s="36" t="s">
        <v>282</v>
      </c>
      <c r="P1" s="4" t="s">
        <v>91</v>
      </c>
      <c r="Q1" s="103" t="s">
        <v>283</v>
      </c>
      <c r="R1" s="103" t="s">
        <v>284</v>
      </c>
      <c r="S1" s="14" t="s">
        <v>285</v>
      </c>
      <c r="T1" s="14" t="s">
        <v>286</v>
      </c>
      <c r="U1" s="36" t="s">
        <v>287</v>
      </c>
      <c r="V1" s="4" t="s">
        <v>98</v>
      </c>
      <c r="W1" s="103" t="s">
        <v>288</v>
      </c>
      <c r="X1" s="103" t="s">
        <v>289</v>
      </c>
      <c r="Y1" s="14" t="s">
        <v>108</v>
      </c>
      <c r="Z1" s="14" t="s">
        <v>109</v>
      </c>
      <c r="AA1" s="36" t="s">
        <v>290</v>
      </c>
      <c r="AB1" s="14" t="s">
        <v>111</v>
      </c>
      <c r="AC1" s="4" t="s">
        <v>112</v>
      </c>
      <c r="AD1" s="103" t="s">
        <v>291</v>
      </c>
      <c r="AE1" s="103" t="s">
        <v>292</v>
      </c>
      <c r="AF1" s="14" t="s">
        <v>293</v>
      </c>
      <c r="AG1" s="14" t="s">
        <v>294</v>
      </c>
      <c r="AH1" s="36" t="s">
        <v>295</v>
      </c>
      <c r="AI1" s="14" t="s">
        <v>296</v>
      </c>
      <c r="AJ1" s="4" t="s">
        <v>297</v>
      </c>
      <c r="AK1" s="103" t="s">
        <v>298</v>
      </c>
      <c r="AL1" s="103" t="s">
        <v>299</v>
      </c>
      <c r="AM1" s="14" t="s">
        <v>300</v>
      </c>
      <c r="AN1" s="14" t="s">
        <v>301</v>
      </c>
      <c r="AO1" s="36" t="s">
        <v>302</v>
      </c>
      <c r="AP1" s="14" t="s">
        <v>303</v>
      </c>
      <c r="AQ1" s="4" t="s">
        <v>304</v>
      </c>
      <c r="AR1" s="114" t="s">
        <v>350</v>
      </c>
      <c r="AS1" s="114" t="s">
        <v>349</v>
      </c>
      <c r="AT1" s="115" t="s">
        <v>315</v>
      </c>
      <c r="AU1" s="116" t="s">
        <v>317</v>
      </c>
      <c r="AV1" s="114" t="s">
        <v>351</v>
      </c>
      <c r="AW1" s="114" t="s">
        <v>352</v>
      </c>
      <c r="AX1" s="115" t="s">
        <v>316</v>
      </c>
      <c r="AY1" s="116" t="s">
        <v>318</v>
      </c>
      <c r="AZ1" s="114" t="s">
        <v>353</v>
      </c>
      <c r="BA1" s="114" t="s">
        <v>354</v>
      </c>
      <c r="BB1" s="115" t="s">
        <v>355</v>
      </c>
      <c r="BC1" s="116" t="s">
        <v>356</v>
      </c>
      <c r="BD1" s="114" t="s">
        <v>357</v>
      </c>
      <c r="BE1" s="114" t="s">
        <v>358</v>
      </c>
      <c r="BF1" s="115" t="s">
        <v>366</v>
      </c>
      <c r="BG1" s="116" t="s">
        <v>367</v>
      </c>
      <c r="BH1" s="114" t="s">
        <v>368</v>
      </c>
      <c r="BI1" s="114" t="s">
        <v>369</v>
      </c>
      <c r="BJ1" s="115" t="s">
        <v>370</v>
      </c>
      <c r="BK1" s="116" t="s">
        <v>371</v>
      </c>
      <c r="BL1" s="114" t="s">
        <v>379</v>
      </c>
      <c r="BM1" s="114" t="s">
        <v>380</v>
      </c>
      <c r="BN1" s="115" t="s">
        <v>381</v>
      </c>
      <c r="BO1" s="116" t="s">
        <v>382</v>
      </c>
    </row>
    <row r="2" spans="1:67" ht="28.5" customHeight="1">
      <c r="A2" s="128">
        <v>1</v>
      </c>
      <c r="B2" s="128" t="s">
        <v>2</v>
      </c>
      <c r="C2" s="128" t="s">
        <v>0</v>
      </c>
      <c r="D2" s="97" t="e">
        <f aca="true" t="shared" si="0" ref="D2:D22">#REF!+#REF!+#REF!+#REF!+#REF!+#REF!+#REF!</f>
        <v>#REF!</v>
      </c>
      <c r="E2" s="96">
        <v>100</v>
      </c>
      <c r="F2" s="96">
        <v>98867734</v>
      </c>
      <c r="G2" s="96" t="s">
        <v>150</v>
      </c>
      <c r="H2" s="96" t="s">
        <v>1</v>
      </c>
      <c r="I2" s="96" t="s">
        <v>4</v>
      </c>
      <c r="J2" s="96" t="s">
        <v>3</v>
      </c>
      <c r="K2" s="96">
        <v>8730</v>
      </c>
      <c r="L2" s="98" t="s">
        <v>242</v>
      </c>
      <c r="M2" s="94" t="s">
        <v>252</v>
      </c>
      <c r="N2" s="98">
        <v>389276</v>
      </c>
      <c r="O2" s="98">
        <v>417886</v>
      </c>
      <c r="P2" s="95">
        <v>822752492.2444412</v>
      </c>
      <c r="Q2" s="94" t="s">
        <v>305</v>
      </c>
      <c r="R2" s="95">
        <v>705300760.8835835</v>
      </c>
      <c r="S2" s="17">
        <v>24976530</v>
      </c>
      <c r="T2" s="94" t="s">
        <v>261</v>
      </c>
      <c r="U2" s="94" t="s">
        <v>262</v>
      </c>
      <c r="V2" s="98">
        <v>417886</v>
      </c>
      <c r="W2" s="17"/>
      <c r="X2" s="94" t="s">
        <v>263</v>
      </c>
      <c r="Y2" s="98"/>
      <c r="Z2" s="98"/>
      <c r="AA2" s="102">
        <f>'سال 99'!$Z2-'سال 99'!$Y2</f>
        <v>0</v>
      </c>
      <c r="AC2" s="95"/>
      <c r="AD2" s="94" t="s">
        <v>263</v>
      </c>
      <c r="AE2" s="94" t="s">
        <v>264</v>
      </c>
      <c r="AF2" s="98"/>
      <c r="AG2" s="98"/>
      <c r="AH2" s="102">
        <f>'سال 99'!$AG2-'سال 99'!$AF2</f>
        <v>0</v>
      </c>
      <c r="AJ2" s="95"/>
      <c r="AK2" s="94" t="s">
        <v>264</v>
      </c>
      <c r="AL2" s="94" t="s">
        <v>265</v>
      </c>
      <c r="AM2" s="98"/>
      <c r="AN2" s="98"/>
      <c r="AO2" s="102">
        <f>'سال 99'!$AN2-'سال 99'!$AM2</f>
        <v>0</v>
      </c>
      <c r="AQ2" s="95"/>
      <c r="AR2" s="121">
        <v>417886</v>
      </c>
      <c r="AS2" s="121">
        <v>448684</v>
      </c>
      <c r="AT2" s="122">
        <v>30798</v>
      </c>
      <c r="AU2" s="121">
        <v>822752492.2444412</v>
      </c>
      <c r="AV2" s="121">
        <v>448684</v>
      </c>
      <c r="AW2" s="121">
        <v>482114</v>
      </c>
      <c r="AX2" s="122">
        <f aca="true" t="shared" si="1" ref="AX2:AX29">AW2-AV2</f>
        <v>33430</v>
      </c>
      <c r="AY2" s="137">
        <v>972571590.9468542</v>
      </c>
      <c r="AZ2" s="134">
        <v>482114</v>
      </c>
      <c r="BA2" s="121">
        <v>516348</v>
      </c>
      <c r="BB2" s="122">
        <f>BA2-AZ2</f>
        <v>34234</v>
      </c>
      <c r="BC2" s="136">
        <v>1086328390.2326615</v>
      </c>
      <c r="BD2" s="147">
        <v>516348</v>
      </c>
      <c r="BE2" s="147">
        <v>535220</v>
      </c>
      <c r="BF2" s="147">
        <f aca="true" t="shared" si="2" ref="BF2:BF33">BE2-BD2</f>
        <v>18872</v>
      </c>
      <c r="BG2" s="139">
        <v>675405291.8538513</v>
      </c>
      <c r="BH2" s="147">
        <v>535220</v>
      </c>
      <c r="BI2" s="147">
        <v>554046.42</v>
      </c>
      <c r="BJ2" s="147">
        <v>18826.420000000042</v>
      </c>
      <c r="BK2" s="158">
        <v>747371228.720981</v>
      </c>
      <c r="BL2" s="94">
        <v>554046.42</v>
      </c>
      <c r="BM2" s="94">
        <v>585783.57</v>
      </c>
      <c r="BN2" s="94">
        <v>31737.149999999907</v>
      </c>
      <c r="BO2" s="160">
        <v>1350922764.822317</v>
      </c>
    </row>
    <row r="3" spans="1:67" ht="28.5" customHeight="1">
      <c r="A3" s="128">
        <v>2</v>
      </c>
      <c r="B3" s="128" t="s">
        <v>13</v>
      </c>
      <c r="C3" s="128" t="s">
        <v>0</v>
      </c>
      <c r="D3" s="97" t="e">
        <f t="shared" si="0"/>
        <v>#REF!</v>
      </c>
      <c r="E3" s="96">
        <v>20</v>
      </c>
      <c r="F3" s="96">
        <v>98867734</v>
      </c>
      <c r="G3" s="96" t="s">
        <v>150</v>
      </c>
      <c r="H3" s="96" t="s">
        <v>8</v>
      </c>
      <c r="I3" s="96" t="s">
        <v>14</v>
      </c>
      <c r="J3" s="96" t="s">
        <v>15</v>
      </c>
      <c r="K3" s="96">
        <v>8000</v>
      </c>
      <c r="L3" s="98" t="s">
        <v>242</v>
      </c>
      <c r="M3" s="94" t="s">
        <v>252</v>
      </c>
      <c r="N3" s="98">
        <v>68304</v>
      </c>
      <c r="O3" s="102">
        <v>73041.73</v>
      </c>
      <c r="P3" s="95">
        <v>126473633.22471237</v>
      </c>
      <c r="Q3" s="94" t="s">
        <v>305</v>
      </c>
      <c r="R3" s="95">
        <v>94441070.22119497</v>
      </c>
      <c r="S3" s="17">
        <v>3790400</v>
      </c>
      <c r="T3" s="94" t="s">
        <v>261</v>
      </c>
      <c r="U3" s="94" t="s">
        <v>262</v>
      </c>
      <c r="V3" s="98">
        <v>73041.73</v>
      </c>
      <c r="W3" s="17"/>
      <c r="X3" s="94" t="s">
        <v>263</v>
      </c>
      <c r="Y3" s="98"/>
      <c r="Z3" s="102"/>
      <c r="AA3" s="102">
        <f>'سال 99'!$Z3-'سال 99'!$Y3</f>
        <v>0</v>
      </c>
      <c r="AC3" s="95"/>
      <c r="AD3" s="94" t="s">
        <v>263</v>
      </c>
      <c r="AE3" s="94" t="s">
        <v>264</v>
      </c>
      <c r="AF3" s="98"/>
      <c r="AG3" s="102"/>
      <c r="AH3" s="102">
        <f>'سال 99'!$AG3-'سال 99'!$AF3</f>
        <v>0</v>
      </c>
      <c r="AJ3" s="95"/>
      <c r="AK3" s="94" t="s">
        <v>264</v>
      </c>
      <c r="AL3" s="94" t="s">
        <v>265</v>
      </c>
      <c r="AM3" s="98"/>
      <c r="AN3" s="102"/>
      <c r="AO3" s="102">
        <f>'سال 99'!$AN3-'سال 99'!$AM3</f>
        <v>0</v>
      </c>
      <c r="AQ3" s="95"/>
      <c r="AR3" s="123">
        <v>73041.73</v>
      </c>
      <c r="AS3" s="123">
        <v>78895</v>
      </c>
      <c r="AT3" s="123">
        <v>5853.270000000004</v>
      </c>
      <c r="AU3" s="123">
        <v>126473633.22471237</v>
      </c>
      <c r="AV3" s="123">
        <v>78895</v>
      </c>
      <c r="AW3" s="123">
        <v>85270</v>
      </c>
      <c r="AX3" s="123">
        <f t="shared" si="1"/>
        <v>6375</v>
      </c>
      <c r="AY3" s="138">
        <v>149994704.63098675</v>
      </c>
      <c r="AZ3" s="123">
        <v>85270</v>
      </c>
      <c r="BA3" s="123">
        <v>92142</v>
      </c>
      <c r="BB3" s="123">
        <f>BA3-AZ3</f>
        <v>6872</v>
      </c>
      <c r="BC3" s="140">
        <v>176334435.6698851</v>
      </c>
      <c r="BD3" s="147">
        <v>92142</v>
      </c>
      <c r="BE3" s="147">
        <v>94629</v>
      </c>
      <c r="BF3" s="147">
        <f>BE3-BD3</f>
        <v>2487</v>
      </c>
      <c r="BG3" s="139">
        <v>71961102.22321767</v>
      </c>
      <c r="BH3" s="147">
        <v>94629</v>
      </c>
      <c r="BI3" s="147">
        <v>95037.44</v>
      </c>
      <c r="BJ3" s="147">
        <v>408.4400000000023</v>
      </c>
      <c r="BK3" s="158">
        <v>13107340.974019008</v>
      </c>
      <c r="BL3" s="94">
        <v>95037.44</v>
      </c>
      <c r="BM3" s="94">
        <v>98624.31</v>
      </c>
      <c r="BN3" s="94">
        <v>3586.8699999999953</v>
      </c>
      <c r="BO3" s="160">
        <v>123412820.66720541</v>
      </c>
    </row>
    <row r="4" spans="1:67" ht="28.5" customHeight="1">
      <c r="A4" s="128">
        <v>3</v>
      </c>
      <c r="B4" s="128" t="s">
        <v>19</v>
      </c>
      <c r="C4" s="128" t="s">
        <v>141</v>
      </c>
      <c r="D4" s="97" t="e">
        <f t="shared" si="0"/>
        <v>#REF!</v>
      </c>
      <c r="E4" s="96">
        <v>5</v>
      </c>
      <c r="F4" s="96">
        <v>27133660</v>
      </c>
      <c r="G4" s="96" t="s">
        <v>142</v>
      </c>
      <c r="H4" s="96" t="s">
        <v>22</v>
      </c>
      <c r="I4" s="96" t="s">
        <v>20</v>
      </c>
      <c r="J4" s="96" t="s">
        <v>21</v>
      </c>
      <c r="K4" s="96">
        <v>8000</v>
      </c>
      <c r="L4" s="98" t="s">
        <v>242</v>
      </c>
      <c r="M4" s="94" t="s">
        <v>252</v>
      </c>
      <c r="N4" s="98">
        <v>15141</v>
      </c>
      <c r="O4" s="102">
        <v>16416.036</v>
      </c>
      <c r="P4" s="95">
        <v>26309625.47815237</v>
      </c>
      <c r="Q4" s="94" t="s">
        <v>305</v>
      </c>
      <c r="R4" s="95">
        <v>24325848.055888694</v>
      </c>
      <c r="S4" s="17">
        <v>1020028.8</v>
      </c>
      <c r="T4" s="94" t="s">
        <v>261</v>
      </c>
      <c r="U4" s="94" t="s">
        <v>262</v>
      </c>
      <c r="V4" s="98">
        <v>16416.036</v>
      </c>
      <c r="W4" s="17"/>
      <c r="X4" s="94" t="s">
        <v>263</v>
      </c>
      <c r="Y4" s="98"/>
      <c r="Z4" s="102"/>
      <c r="AA4" s="102">
        <f>'سال 99'!$Z4-'سال 99'!$Y4</f>
        <v>0</v>
      </c>
      <c r="AC4" s="95"/>
      <c r="AD4" s="94" t="s">
        <v>263</v>
      </c>
      <c r="AE4" s="94" t="s">
        <v>264</v>
      </c>
      <c r="AF4" s="98"/>
      <c r="AG4" s="102"/>
      <c r="AH4" s="102">
        <f>'سال 99'!$AG4-'سال 99'!$AF4</f>
        <v>0</v>
      </c>
      <c r="AJ4" s="95"/>
      <c r="AK4" s="94" t="s">
        <v>264</v>
      </c>
      <c r="AL4" s="94" t="s">
        <v>265</v>
      </c>
      <c r="AM4" s="98"/>
      <c r="AN4" s="102"/>
      <c r="AO4" s="102">
        <f>'سال 99'!$AN4-'سال 99'!$AM4</f>
        <v>0</v>
      </c>
      <c r="AQ4" s="95"/>
      <c r="AR4" s="121">
        <v>16416.036</v>
      </c>
      <c r="AS4" s="121">
        <v>17688</v>
      </c>
      <c r="AT4" s="122">
        <v>1271.964</v>
      </c>
      <c r="AU4" s="121">
        <v>26309625.47815237</v>
      </c>
      <c r="AV4" s="123">
        <v>17688</v>
      </c>
      <c r="AW4" s="123">
        <v>19192</v>
      </c>
      <c r="AX4" s="123">
        <f t="shared" si="1"/>
        <v>1504</v>
      </c>
      <c r="AY4" s="139">
        <v>33872475.09619513</v>
      </c>
      <c r="AZ4" s="125">
        <v>19192</v>
      </c>
      <c r="BA4" s="125">
        <v>20827</v>
      </c>
      <c r="BB4" s="125">
        <f>BA4-AZ4</f>
        <v>1635</v>
      </c>
      <c r="BC4" s="140">
        <v>40156981.42124009</v>
      </c>
      <c r="BD4" s="147">
        <v>20827</v>
      </c>
      <c r="BE4" s="147">
        <v>22312</v>
      </c>
      <c r="BF4" s="147">
        <f t="shared" si="2"/>
        <v>1485</v>
      </c>
      <c r="BG4" s="139">
        <v>41126358.42589046</v>
      </c>
      <c r="BH4" s="147">
        <v>22312</v>
      </c>
      <c r="BI4" s="147">
        <v>23209.018</v>
      </c>
      <c r="BJ4" s="147">
        <v>897.018</v>
      </c>
      <c r="BK4" s="158">
        <v>27551531.93115607</v>
      </c>
      <c r="BL4" s="94">
        <v>23209.018</v>
      </c>
      <c r="BM4" s="94">
        <v>24629.097</v>
      </c>
      <c r="BN4" s="94">
        <v>1420.0790000000015</v>
      </c>
      <c r="BO4" s="160">
        <v>46763506.76954452</v>
      </c>
    </row>
    <row r="5" spans="1:67" ht="28.5" customHeight="1">
      <c r="A5" s="128">
        <v>4</v>
      </c>
      <c r="B5" s="128" t="s">
        <v>19</v>
      </c>
      <c r="C5" s="128" t="s">
        <v>146</v>
      </c>
      <c r="D5" s="97" t="e">
        <f t="shared" si="0"/>
        <v>#REF!</v>
      </c>
      <c r="E5" s="96">
        <v>5</v>
      </c>
      <c r="F5" s="96">
        <v>37442470</v>
      </c>
      <c r="G5" s="96" t="s">
        <v>147</v>
      </c>
      <c r="H5" s="96" t="s">
        <v>23</v>
      </c>
      <c r="I5" s="96" t="s">
        <v>20</v>
      </c>
      <c r="J5" s="96" t="s">
        <v>21</v>
      </c>
      <c r="K5" s="96">
        <v>8000</v>
      </c>
      <c r="L5" s="98" t="s">
        <v>242</v>
      </c>
      <c r="M5" s="94" t="s">
        <v>252</v>
      </c>
      <c r="N5" s="98">
        <v>17470</v>
      </c>
      <c r="O5" s="102">
        <v>18942.029</v>
      </c>
      <c r="P5" s="95">
        <v>28640045.67333168</v>
      </c>
      <c r="Q5" s="94" t="s">
        <v>305</v>
      </c>
      <c r="R5" s="95">
        <v>28489523.48950549</v>
      </c>
      <c r="S5" s="17">
        <v>1177623.199999999</v>
      </c>
      <c r="T5" s="94" t="s">
        <v>261</v>
      </c>
      <c r="U5" s="94" t="s">
        <v>262</v>
      </c>
      <c r="V5" s="98">
        <v>18942.029</v>
      </c>
      <c r="W5" s="17"/>
      <c r="X5" s="94" t="s">
        <v>263</v>
      </c>
      <c r="Y5" s="98"/>
      <c r="Z5" s="102"/>
      <c r="AA5" s="102">
        <f>'سال 99'!$Z5-'سال 99'!$Y5</f>
        <v>0</v>
      </c>
      <c r="AC5" s="95"/>
      <c r="AD5" s="94" t="s">
        <v>263</v>
      </c>
      <c r="AE5" s="94" t="s">
        <v>264</v>
      </c>
      <c r="AF5" s="98"/>
      <c r="AG5" s="102"/>
      <c r="AH5" s="102">
        <f>'سال 99'!$AG5-'سال 99'!$AF5</f>
        <v>0</v>
      </c>
      <c r="AJ5" s="95"/>
      <c r="AK5" s="94" t="s">
        <v>264</v>
      </c>
      <c r="AL5" s="94" t="s">
        <v>265</v>
      </c>
      <c r="AM5" s="98"/>
      <c r="AN5" s="102"/>
      <c r="AO5" s="102">
        <f>'سال 99'!$AN5-'سال 99'!$AM5</f>
        <v>0</v>
      </c>
      <c r="AQ5" s="95"/>
      <c r="AR5" s="123">
        <v>18942.029</v>
      </c>
      <c r="AS5" s="123">
        <v>20307</v>
      </c>
      <c r="AT5" s="123">
        <v>1364.9710000000014</v>
      </c>
      <c r="AU5" s="123">
        <v>28640045.67333168</v>
      </c>
      <c r="AV5" s="123">
        <v>20307</v>
      </c>
      <c r="AW5" s="123">
        <v>21674</v>
      </c>
      <c r="AX5" s="123">
        <f t="shared" si="1"/>
        <v>1367</v>
      </c>
      <c r="AY5" s="139">
        <v>31230794.45411827</v>
      </c>
      <c r="AZ5" s="125">
        <v>21674</v>
      </c>
      <c r="BA5" s="125">
        <v>23250</v>
      </c>
      <c r="BB5" s="125">
        <f aca="true" t="shared" si="3" ref="BB5:BB23">BA5-AZ5</f>
        <v>1576</v>
      </c>
      <c r="BC5" s="140">
        <v>39266265.41259348</v>
      </c>
      <c r="BD5" s="148">
        <v>23250</v>
      </c>
      <c r="BE5" s="147">
        <v>24726</v>
      </c>
      <c r="BF5" s="147">
        <f t="shared" si="2"/>
        <v>1476</v>
      </c>
      <c r="BG5" s="139">
        <v>41467329.31532479</v>
      </c>
      <c r="BH5" s="147">
        <v>24726</v>
      </c>
      <c r="BI5" s="147">
        <v>25682.739</v>
      </c>
      <c r="BJ5" s="147">
        <v>956.7390000000014</v>
      </c>
      <c r="BK5" s="158">
        <v>29810445.422583584</v>
      </c>
      <c r="BL5" s="94">
        <v>25682.739</v>
      </c>
      <c r="BM5" s="94">
        <v>27202.351</v>
      </c>
      <c r="BN5" s="94">
        <v>1519.6119999999974</v>
      </c>
      <c r="BO5" s="160">
        <v>50764538.61335237</v>
      </c>
    </row>
    <row r="6" spans="1:67" ht="28.5" customHeight="1">
      <c r="A6" s="128">
        <v>5</v>
      </c>
      <c r="B6" s="128" t="s">
        <v>19</v>
      </c>
      <c r="C6" s="128" t="s">
        <v>24</v>
      </c>
      <c r="D6" s="97" t="e">
        <f t="shared" si="0"/>
        <v>#REF!</v>
      </c>
      <c r="E6" s="96">
        <v>20</v>
      </c>
      <c r="F6" s="96">
        <v>99393320</v>
      </c>
      <c r="G6" s="96" t="s">
        <v>152</v>
      </c>
      <c r="H6" s="96" t="s">
        <v>26</v>
      </c>
      <c r="I6" s="96" t="s">
        <v>27</v>
      </c>
      <c r="J6" s="96" t="s">
        <v>25</v>
      </c>
      <c r="K6" s="96">
        <v>8000</v>
      </c>
      <c r="L6" s="98" t="s">
        <v>242</v>
      </c>
      <c r="M6" s="94" t="s">
        <v>252</v>
      </c>
      <c r="N6" s="98">
        <v>57292</v>
      </c>
      <c r="O6" s="102">
        <v>62196.132</v>
      </c>
      <c r="P6" s="95">
        <v>103520781.72426207</v>
      </c>
      <c r="Q6" s="94" t="s">
        <v>305</v>
      </c>
      <c r="R6" s="95">
        <v>87614985.44815853</v>
      </c>
      <c r="S6" s="17">
        <v>3923305.5999999987</v>
      </c>
      <c r="T6" s="94" t="s">
        <v>261</v>
      </c>
      <c r="U6" s="94" t="s">
        <v>262</v>
      </c>
      <c r="V6" s="98">
        <v>62196.132</v>
      </c>
      <c r="W6" s="17"/>
      <c r="X6" s="94" t="s">
        <v>263</v>
      </c>
      <c r="Y6" s="98"/>
      <c r="Z6" s="102"/>
      <c r="AA6" s="102">
        <f>'سال 99'!$Z6-'سال 99'!$Y6</f>
        <v>0</v>
      </c>
      <c r="AC6" s="95"/>
      <c r="AD6" s="94" t="s">
        <v>263</v>
      </c>
      <c r="AE6" s="94" t="s">
        <v>264</v>
      </c>
      <c r="AF6" s="98"/>
      <c r="AG6" s="102"/>
      <c r="AH6" s="102">
        <f>'سال 99'!$AG6-'سال 99'!$AF6</f>
        <v>0</v>
      </c>
      <c r="AJ6" s="95"/>
      <c r="AK6" s="94" t="s">
        <v>264</v>
      </c>
      <c r="AL6" s="94" t="s">
        <v>265</v>
      </c>
      <c r="AM6" s="98"/>
      <c r="AN6" s="102"/>
      <c r="AO6" s="102">
        <f>'سال 99'!$AN6-'سال 99'!$AM6</f>
        <v>0</v>
      </c>
      <c r="AQ6" s="95"/>
      <c r="AR6" s="121">
        <v>62196.132</v>
      </c>
      <c r="AS6" s="121">
        <v>67540</v>
      </c>
      <c r="AT6" s="122">
        <v>5343.868000000002</v>
      </c>
      <c r="AU6" s="121">
        <v>103520781.72426207</v>
      </c>
      <c r="AV6" s="123">
        <v>67540</v>
      </c>
      <c r="AW6" s="123">
        <v>73947</v>
      </c>
      <c r="AX6" s="123">
        <f t="shared" si="1"/>
        <v>6407</v>
      </c>
      <c r="AY6" s="139">
        <v>135133182.1468444</v>
      </c>
      <c r="AZ6" s="125">
        <v>73947</v>
      </c>
      <c r="BA6" s="125">
        <v>81280</v>
      </c>
      <c r="BB6" s="125">
        <f t="shared" si="3"/>
        <v>7333</v>
      </c>
      <c r="BC6" s="140">
        <v>168659548.23940372</v>
      </c>
      <c r="BD6" s="147">
        <v>81280</v>
      </c>
      <c r="BE6" s="147">
        <v>87462</v>
      </c>
      <c r="BF6" s="147">
        <f t="shared" si="2"/>
        <v>6182</v>
      </c>
      <c r="BG6" s="139">
        <v>160317508.909953</v>
      </c>
      <c r="BH6" s="147">
        <v>87462</v>
      </c>
      <c r="BI6" s="147">
        <v>90825.494</v>
      </c>
      <c r="BJ6" s="147">
        <v>3363.494000000006</v>
      </c>
      <c r="BK6" s="158">
        <v>96732404.71298575</v>
      </c>
      <c r="BL6" s="94">
        <v>90825.494</v>
      </c>
      <c r="BM6" s="94">
        <v>95928.82</v>
      </c>
      <c r="BN6" s="94">
        <v>5103.326000000001</v>
      </c>
      <c r="BO6" s="160">
        <v>157351683.88182178</v>
      </c>
    </row>
    <row r="7" spans="1:67" ht="28.5" customHeight="1">
      <c r="A7" s="128">
        <v>6</v>
      </c>
      <c r="B7" s="128" t="s">
        <v>19</v>
      </c>
      <c r="C7" s="128" t="s">
        <v>28</v>
      </c>
      <c r="D7" s="97" t="e">
        <f t="shared" si="0"/>
        <v>#REF!</v>
      </c>
      <c r="E7" s="96">
        <v>20</v>
      </c>
      <c r="F7" s="96">
        <v>99480264</v>
      </c>
      <c r="G7" s="96" t="s">
        <v>150</v>
      </c>
      <c r="H7" s="96" t="s">
        <v>30</v>
      </c>
      <c r="I7" s="96" t="s">
        <v>29</v>
      </c>
      <c r="J7" s="96" t="s">
        <v>25</v>
      </c>
      <c r="K7" s="96">
        <v>8000</v>
      </c>
      <c r="L7" s="98" t="s">
        <v>242</v>
      </c>
      <c r="M7" s="94" t="s">
        <v>252</v>
      </c>
      <c r="N7" s="98">
        <v>58760</v>
      </c>
      <c r="O7" s="102">
        <v>64120.39</v>
      </c>
      <c r="P7" s="95">
        <v>109656670.45596467</v>
      </c>
      <c r="Q7" s="94" t="s">
        <v>305</v>
      </c>
      <c r="R7" s="95">
        <v>95766282.76858263</v>
      </c>
      <c r="S7" s="17">
        <v>4288311.999999999</v>
      </c>
      <c r="T7" s="94" t="s">
        <v>261</v>
      </c>
      <c r="U7" s="94" t="s">
        <v>262</v>
      </c>
      <c r="V7" s="98">
        <v>64120.39</v>
      </c>
      <c r="W7" s="17"/>
      <c r="X7" s="94" t="s">
        <v>263</v>
      </c>
      <c r="Y7" s="98"/>
      <c r="Z7" s="102"/>
      <c r="AA7" s="102">
        <f>'سال 99'!$Z7-'سال 99'!$Y7</f>
        <v>0</v>
      </c>
      <c r="AC7" s="95"/>
      <c r="AD7" s="94" t="s">
        <v>263</v>
      </c>
      <c r="AE7" s="94" t="s">
        <v>264</v>
      </c>
      <c r="AF7" s="98"/>
      <c r="AG7" s="102"/>
      <c r="AH7" s="102">
        <f>'سال 99'!$AG7-'سال 99'!$AF7</f>
        <v>0</v>
      </c>
      <c r="AJ7" s="95"/>
      <c r="AK7" s="94" t="s">
        <v>264</v>
      </c>
      <c r="AL7" s="94" t="s">
        <v>265</v>
      </c>
      <c r="AM7" s="98"/>
      <c r="AN7" s="102"/>
      <c r="AO7" s="102">
        <f>'سال 99'!$AN7-'سال 99'!$AM7</f>
        <v>0</v>
      </c>
      <c r="AQ7" s="95"/>
      <c r="AR7" s="123">
        <v>64120.39</v>
      </c>
      <c r="AS7" s="123">
        <v>69781</v>
      </c>
      <c r="AT7" s="123">
        <v>5660.610000000001</v>
      </c>
      <c r="AU7" s="123">
        <v>109656670.45596467</v>
      </c>
      <c r="AV7" s="123">
        <v>69781</v>
      </c>
      <c r="AW7" s="123">
        <v>76007</v>
      </c>
      <c r="AX7" s="123">
        <f t="shared" si="1"/>
        <v>6226</v>
      </c>
      <c r="AY7" s="139">
        <v>131315622.29534152</v>
      </c>
      <c r="AZ7" s="125">
        <v>76007</v>
      </c>
      <c r="BA7" s="125">
        <v>83272</v>
      </c>
      <c r="BB7" s="125">
        <f t="shared" si="3"/>
        <v>7265</v>
      </c>
      <c r="BC7" s="140">
        <v>167095543.15549815</v>
      </c>
      <c r="BD7" s="147">
        <v>83272</v>
      </c>
      <c r="BE7" s="147">
        <v>89096</v>
      </c>
      <c r="BF7" s="147">
        <f t="shared" si="2"/>
        <v>5824</v>
      </c>
      <c r="BG7" s="139">
        <v>151033512.11445588</v>
      </c>
      <c r="BH7" s="147">
        <v>89096</v>
      </c>
      <c r="BI7" s="147">
        <v>92025.449</v>
      </c>
      <c r="BJ7" s="147">
        <v>2929.4489999999932</v>
      </c>
      <c r="BK7" s="158">
        <v>84249487.6619522</v>
      </c>
      <c r="BL7" s="94">
        <v>92025.449</v>
      </c>
      <c r="BM7" s="94">
        <v>98331.306</v>
      </c>
      <c r="BN7" s="94">
        <v>6305.857000000004</v>
      </c>
      <c r="BO7" s="160">
        <v>194429518.56651396</v>
      </c>
    </row>
    <row r="8" spans="1:67" ht="28.5" customHeight="1">
      <c r="A8" s="128">
        <v>7</v>
      </c>
      <c r="B8" s="128" t="s">
        <v>19</v>
      </c>
      <c r="C8" s="128" t="s">
        <v>31</v>
      </c>
      <c r="D8" s="97" t="e">
        <f t="shared" si="0"/>
        <v>#REF!</v>
      </c>
      <c r="E8" s="96">
        <v>5</v>
      </c>
      <c r="F8" s="96">
        <v>42195680</v>
      </c>
      <c r="G8" s="96" t="s">
        <v>150</v>
      </c>
      <c r="H8" s="96" t="s">
        <v>32</v>
      </c>
      <c r="I8" s="96" t="s">
        <v>33</v>
      </c>
      <c r="J8" s="96" t="s">
        <v>25</v>
      </c>
      <c r="K8" s="96">
        <v>8000</v>
      </c>
      <c r="L8" s="98" t="s">
        <v>242</v>
      </c>
      <c r="M8" s="94" t="s">
        <v>252</v>
      </c>
      <c r="N8" s="98">
        <v>13787</v>
      </c>
      <c r="O8" s="102">
        <v>15113.069</v>
      </c>
      <c r="P8" s="95">
        <v>26228191.924035527</v>
      </c>
      <c r="Q8" s="94" t="s">
        <v>305</v>
      </c>
      <c r="R8" s="95">
        <v>23690943.909799766</v>
      </c>
      <c r="S8" s="17">
        <v>1060855.1999999997</v>
      </c>
      <c r="T8" s="94" t="s">
        <v>261</v>
      </c>
      <c r="U8" s="94" t="s">
        <v>262</v>
      </c>
      <c r="V8" s="98">
        <v>15113.069</v>
      </c>
      <c r="W8" s="17"/>
      <c r="X8" s="94" t="s">
        <v>263</v>
      </c>
      <c r="Y8" s="98"/>
      <c r="Z8" s="102"/>
      <c r="AA8" s="102">
        <f>'سال 99'!$Z8-'سال 99'!$Y8</f>
        <v>0</v>
      </c>
      <c r="AC8" s="95"/>
      <c r="AD8" s="94" t="s">
        <v>263</v>
      </c>
      <c r="AE8" s="94" t="s">
        <v>264</v>
      </c>
      <c r="AF8" s="98"/>
      <c r="AG8" s="102"/>
      <c r="AH8" s="102">
        <f>'سال 99'!$AG8-'سال 99'!$AF8</f>
        <v>0</v>
      </c>
      <c r="AJ8" s="95"/>
      <c r="AK8" s="94" t="s">
        <v>264</v>
      </c>
      <c r="AL8" s="94" t="s">
        <v>265</v>
      </c>
      <c r="AM8" s="98"/>
      <c r="AN8" s="102"/>
      <c r="AO8" s="102">
        <f>'سال 99'!$AN8-'سال 99'!$AM8</f>
        <v>0</v>
      </c>
      <c r="AQ8" s="95"/>
      <c r="AR8" s="121">
        <v>15113.069</v>
      </c>
      <c r="AS8" s="121">
        <v>16467</v>
      </c>
      <c r="AT8" s="122">
        <v>1353.9310000000005</v>
      </c>
      <c r="AU8" s="121">
        <v>26228191.924035527</v>
      </c>
      <c r="AV8" s="123">
        <v>16467</v>
      </c>
      <c r="AW8" s="123">
        <v>17789</v>
      </c>
      <c r="AX8" s="123">
        <f t="shared" si="1"/>
        <v>1322</v>
      </c>
      <c r="AY8" s="139">
        <v>27882950.959595483</v>
      </c>
      <c r="AZ8" s="125">
        <v>17789</v>
      </c>
      <c r="BA8" s="125">
        <v>19550</v>
      </c>
      <c r="BB8" s="125">
        <f t="shared" si="3"/>
        <v>1761</v>
      </c>
      <c r="BC8" s="140">
        <v>40503131.65820127</v>
      </c>
      <c r="BD8" s="147">
        <v>19550</v>
      </c>
      <c r="BE8" s="147">
        <v>21164</v>
      </c>
      <c r="BF8" s="147">
        <f t="shared" si="2"/>
        <v>1614</v>
      </c>
      <c r="BG8" s="139">
        <v>41855784.43556521</v>
      </c>
      <c r="BH8" s="147">
        <v>21164</v>
      </c>
      <c r="BI8" s="147">
        <v>21963.532</v>
      </c>
      <c r="BJ8" s="147">
        <v>799.5319999999992</v>
      </c>
      <c r="BK8" s="158">
        <v>22994140.321041964</v>
      </c>
      <c r="BL8" s="94">
        <v>21963.532</v>
      </c>
      <c r="BM8" s="94">
        <v>23440.352</v>
      </c>
      <c r="BN8" s="94">
        <v>1476.8199999999997</v>
      </c>
      <c r="BO8" s="160">
        <v>45535032.21043531</v>
      </c>
    </row>
    <row r="9" spans="1:67" ht="28.5" customHeight="1">
      <c r="A9" s="128">
        <v>8</v>
      </c>
      <c r="B9" s="128" t="s">
        <v>19</v>
      </c>
      <c r="C9" s="128" t="s">
        <v>34</v>
      </c>
      <c r="D9" s="97" t="e">
        <f t="shared" si="0"/>
        <v>#REF!</v>
      </c>
      <c r="E9" s="96">
        <v>20</v>
      </c>
      <c r="F9" s="96">
        <v>31998367</v>
      </c>
      <c r="G9" s="96" t="s">
        <v>159</v>
      </c>
      <c r="H9" s="96" t="s">
        <v>35</v>
      </c>
      <c r="I9" s="96" t="s">
        <v>36</v>
      </c>
      <c r="J9" s="96" t="s">
        <v>25</v>
      </c>
      <c r="K9" s="96">
        <v>8000</v>
      </c>
      <c r="L9" s="98" t="s">
        <v>242</v>
      </c>
      <c r="M9" s="94" t="s">
        <v>252</v>
      </c>
      <c r="N9" s="98">
        <v>29829</v>
      </c>
      <c r="O9" s="102">
        <v>32966.466</v>
      </c>
      <c r="P9" s="95">
        <v>80616746.6808864</v>
      </c>
      <c r="Q9" s="94" t="s">
        <v>305</v>
      </c>
      <c r="R9" s="95">
        <v>56052536.50066767</v>
      </c>
      <c r="S9" s="17">
        <v>2509972.8000000003</v>
      </c>
      <c r="T9" s="94" t="s">
        <v>261</v>
      </c>
      <c r="U9" s="94" t="s">
        <v>262</v>
      </c>
      <c r="V9" s="98">
        <v>32966.466</v>
      </c>
      <c r="W9" s="17"/>
      <c r="X9" s="94" t="s">
        <v>263</v>
      </c>
      <c r="Y9" s="98"/>
      <c r="Z9" s="102"/>
      <c r="AA9" s="102">
        <f>'سال 99'!$Z9-'سال 99'!$Y9</f>
        <v>0</v>
      </c>
      <c r="AC9" s="95"/>
      <c r="AD9" s="94" t="s">
        <v>263</v>
      </c>
      <c r="AE9" s="94" t="s">
        <v>264</v>
      </c>
      <c r="AF9" s="98"/>
      <c r="AG9" s="102"/>
      <c r="AH9" s="102">
        <f>'سال 99'!$AG9-'سال 99'!$AF9</f>
        <v>0</v>
      </c>
      <c r="AJ9" s="95"/>
      <c r="AK9" s="94" t="s">
        <v>264</v>
      </c>
      <c r="AL9" s="94" t="s">
        <v>265</v>
      </c>
      <c r="AM9" s="98"/>
      <c r="AN9" s="102"/>
      <c r="AO9" s="102">
        <f>'سال 99'!$AN9-'سال 99'!$AM9</f>
        <v>0</v>
      </c>
      <c r="AQ9" s="95"/>
      <c r="AR9" s="123">
        <v>32966.466</v>
      </c>
      <c r="AS9" s="123">
        <v>37128</v>
      </c>
      <c r="AT9" s="123">
        <v>4161.534</v>
      </c>
      <c r="AU9" s="123">
        <v>80616746.6808864</v>
      </c>
      <c r="AV9" s="123">
        <v>37128</v>
      </c>
      <c r="AW9" s="123">
        <v>41742</v>
      </c>
      <c r="AX9" s="123">
        <f t="shared" si="1"/>
        <v>4614</v>
      </c>
      <c r="AY9" s="139">
        <v>97316138.97698455</v>
      </c>
      <c r="AZ9" s="125">
        <v>41742</v>
      </c>
      <c r="BA9" s="125">
        <v>47073</v>
      </c>
      <c r="BB9" s="125">
        <f t="shared" si="3"/>
        <v>5331</v>
      </c>
      <c r="BC9" s="140">
        <v>122613398.56324303</v>
      </c>
      <c r="BD9" s="147">
        <v>47073</v>
      </c>
      <c r="BE9" s="147">
        <v>51520</v>
      </c>
      <c r="BF9" s="147">
        <f t="shared" si="2"/>
        <v>4447</v>
      </c>
      <c r="BG9" s="139">
        <v>115323837.28931753</v>
      </c>
      <c r="BH9" s="147">
        <v>51520</v>
      </c>
      <c r="BI9" s="147">
        <v>53834.407</v>
      </c>
      <c r="BJ9" s="147">
        <v>2314.4069999999992</v>
      </c>
      <c r="BK9" s="158">
        <v>66561187.4421559</v>
      </c>
      <c r="BL9" s="94">
        <v>53834.407</v>
      </c>
      <c r="BM9" s="94">
        <v>57717.757</v>
      </c>
      <c r="BN9" s="94">
        <v>3883.3499999999985</v>
      </c>
      <c r="BO9" s="160">
        <v>119735964.66352968</v>
      </c>
    </row>
    <row r="10" spans="1:67" ht="28.5" customHeight="1">
      <c r="A10" s="128">
        <v>9</v>
      </c>
      <c r="B10" s="128" t="s">
        <v>19</v>
      </c>
      <c r="C10" s="128" t="s">
        <v>37</v>
      </c>
      <c r="D10" s="97" t="e">
        <f t="shared" si="0"/>
        <v>#REF!</v>
      </c>
      <c r="E10" s="96">
        <v>5</v>
      </c>
      <c r="F10" s="96">
        <v>29605080</v>
      </c>
      <c r="G10" s="96" t="s">
        <v>150</v>
      </c>
      <c r="H10" s="96" t="s">
        <v>38</v>
      </c>
      <c r="I10" s="96" t="s">
        <v>39</v>
      </c>
      <c r="J10" s="96" t="s">
        <v>40</v>
      </c>
      <c r="K10" s="96">
        <v>8000</v>
      </c>
      <c r="L10" s="98" t="s">
        <v>242</v>
      </c>
      <c r="M10" s="94" t="s">
        <v>252</v>
      </c>
      <c r="N10" s="98">
        <v>14357</v>
      </c>
      <c r="O10" s="102">
        <v>15269.65</v>
      </c>
      <c r="P10" s="95">
        <v>26468771.32985798</v>
      </c>
      <c r="Q10" s="94" t="s">
        <v>305</v>
      </c>
      <c r="R10" s="95">
        <v>16304988.623728296</v>
      </c>
      <c r="S10" s="17">
        <v>730119.9999999998</v>
      </c>
      <c r="T10" s="94" t="s">
        <v>261</v>
      </c>
      <c r="U10" s="94" t="s">
        <v>262</v>
      </c>
      <c r="V10" s="98">
        <v>15269.65</v>
      </c>
      <c r="W10" s="17"/>
      <c r="X10" s="94" t="s">
        <v>263</v>
      </c>
      <c r="Y10" s="98"/>
      <c r="Z10" s="102"/>
      <c r="AA10" s="102">
        <f>'سال 99'!$Z10-'سال 99'!$Y10</f>
        <v>0</v>
      </c>
      <c r="AC10" s="95"/>
      <c r="AD10" s="94" t="s">
        <v>263</v>
      </c>
      <c r="AE10" s="94" t="s">
        <v>264</v>
      </c>
      <c r="AF10" s="98"/>
      <c r="AG10" s="102"/>
      <c r="AH10" s="102">
        <f>'سال 99'!$AG10-'سال 99'!$AF10</f>
        <v>0</v>
      </c>
      <c r="AJ10" s="95"/>
      <c r="AK10" s="94" t="s">
        <v>264</v>
      </c>
      <c r="AL10" s="94" t="s">
        <v>265</v>
      </c>
      <c r="AM10" s="98"/>
      <c r="AN10" s="102"/>
      <c r="AO10" s="102">
        <f>'سال 99'!$AN10-'سال 99'!$AM10</f>
        <v>0</v>
      </c>
      <c r="AQ10" s="95"/>
      <c r="AR10" s="121">
        <v>15269.65</v>
      </c>
      <c r="AS10" s="121">
        <v>16636</v>
      </c>
      <c r="AT10" s="122">
        <v>1366.3500000000004</v>
      </c>
      <c r="AU10" s="121">
        <v>26468771.32985798</v>
      </c>
      <c r="AV10" s="123">
        <v>16636</v>
      </c>
      <c r="AW10" s="123">
        <v>18130</v>
      </c>
      <c r="AX10" s="123">
        <f t="shared" si="1"/>
        <v>1494</v>
      </c>
      <c r="AY10" s="139">
        <v>31510687.393067818</v>
      </c>
      <c r="AZ10" s="125">
        <v>18130</v>
      </c>
      <c r="BA10" s="125">
        <v>19885</v>
      </c>
      <c r="BB10" s="125">
        <f t="shared" si="3"/>
        <v>1755</v>
      </c>
      <c r="BC10" s="140">
        <v>40365131.20962137</v>
      </c>
      <c r="BD10" s="147">
        <v>19885</v>
      </c>
      <c r="BE10" s="147">
        <v>20538</v>
      </c>
      <c r="BF10" s="147">
        <f t="shared" si="2"/>
        <v>653</v>
      </c>
      <c r="BG10" s="139">
        <v>16934217.618602283</v>
      </c>
      <c r="BH10" s="147">
        <v>20538</v>
      </c>
      <c r="BI10" s="147">
        <v>22405</v>
      </c>
      <c r="BJ10" s="147">
        <v>1867</v>
      </c>
      <c r="BK10" s="158">
        <v>53693985.956016</v>
      </c>
      <c r="BL10" s="94">
        <v>0</v>
      </c>
      <c r="BM10" s="94">
        <v>1416.923</v>
      </c>
      <c r="BN10" s="94">
        <v>1416.923</v>
      </c>
      <c r="BO10" s="160">
        <v>43688218.22883401</v>
      </c>
    </row>
    <row r="11" spans="1:67" ht="28.5" customHeight="1">
      <c r="A11" s="128">
        <v>10</v>
      </c>
      <c r="B11" s="128" t="s">
        <v>19</v>
      </c>
      <c r="C11" s="128" t="s">
        <v>41</v>
      </c>
      <c r="D11" s="97" t="e">
        <f t="shared" si="0"/>
        <v>#REF!</v>
      </c>
      <c r="E11" s="96">
        <v>5</v>
      </c>
      <c r="F11" s="96">
        <v>21060693</v>
      </c>
      <c r="G11" s="96" t="s">
        <v>164</v>
      </c>
      <c r="H11" s="96" t="s">
        <v>42</v>
      </c>
      <c r="I11" s="96" t="s">
        <v>43</v>
      </c>
      <c r="J11" s="96" t="s">
        <v>44</v>
      </c>
      <c r="K11" s="96">
        <v>8000</v>
      </c>
      <c r="L11" s="98" t="s">
        <v>242</v>
      </c>
      <c r="M11" s="94" t="s">
        <v>252</v>
      </c>
      <c r="N11" s="98">
        <v>12446</v>
      </c>
      <c r="O11" s="102">
        <v>13432.354</v>
      </c>
      <c r="P11" s="95">
        <v>24846243.92347658</v>
      </c>
      <c r="Q11" s="94" t="s">
        <v>305</v>
      </c>
      <c r="R11" s="95">
        <v>17430344.422726665</v>
      </c>
      <c r="S11" s="17">
        <v>789083.1999999995</v>
      </c>
      <c r="T11" s="94" t="s">
        <v>261</v>
      </c>
      <c r="U11" s="94" t="s">
        <v>262</v>
      </c>
      <c r="V11" s="98">
        <v>13432.354</v>
      </c>
      <c r="W11" s="17"/>
      <c r="X11" s="94" t="s">
        <v>263</v>
      </c>
      <c r="Y11" s="98"/>
      <c r="Z11" s="102"/>
      <c r="AA11" s="102">
        <f>'سال 99'!$Z11-'سال 99'!$Y11</f>
        <v>0</v>
      </c>
      <c r="AC11" s="95"/>
      <c r="AD11" s="94" t="s">
        <v>263</v>
      </c>
      <c r="AE11" s="94" t="s">
        <v>264</v>
      </c>
      <c r="AF11" s="98"/>
      <c r="AG11" s="102"/>
      <c r="AH11" s="102">
        <f>'سال 99'!$AG11-'سال 99'!$AF11</f>
        <v>0</v>
      </c>
      <c r="AJ11" s="95"/>
      <c r="AK11" s="94" t="s">
        <v>264</v>
      </c>
      <c r="AL11" s="94" t="s">
        <v>265</v>
      </c>
      <c r="AM11" s="98"/>
      <c r="AN11" s="102"/>
      <c r="AO11" s="102">
        <f>'سال 99'!$AN11-'سال 99'!$AM11</f>
        <v>0</v>
      </c>
      <c r="AQ11" s="95"/>
      <c r="AR11" s="123">
        <v>13432.354</v>
      </c>
      <c r="AS11" s="123">
        <v>14729</v>
      </c>
      <c r="AT11" s="123">
        <v>1296.6460000000006</v>
      </c>
      <c r="AU11" s="123">
        <v>24846243.92347658</v>
      </c>
      <c r="AV11" s="123">
        <v>14729</v>
      </c>
      <c r="AW11" s="123">
        <v>16258</v>
      </c>
      <c r="AX11" s="123">
        <f t="shared" si="1"/>
        <v>1529</v>
      </c>
      <c r="AY11" s="139">
        <v>31899079.848020744</v>
      </c>
      <c r="AZ11" s="125">
        <v>16258</v>
      </c>
      <c r="BA11" s="125">
        <v>17917</v>
      </c>
      <c r="BB11" s="125">
        <f t="shared" si="3"/>
        <v>1659</v>
      </c>
      <c r="BC11" s="140">
        <v>37742892.80117281</v>
      </c>
      <c r="BD11" s="147">
        <v>17917</v>
      </c>
      <c r="BE11" s="147">
        <v>19356</v>
      </c>
      <c r="BF11" s="147">
        <f t="shared" si="2"/>
        <v>1439</v>
      </c>
      <c r="BG11" s="139">
        <v>36911993.34408791</v>
      </c>
      <c r="BH11" s="147">
        <v>19356</v>
      </c>
      <c r="BI11" s="147">
        <v>19960.782</v>
      </c>
      <c r="BJ11" s="147">
        <v>604.7819999999992</v>
      </c>
      <c r="BK11" s="158">
        <v>17204071.30050177</v>
      </c>
      <c r="BL11" s="94">
        <v>19960.782</v>
      </c>
      <c r="BM11" s="94">
        <v>20902.507</v>
      </c>
      <c r="BN11" s="94">
        <v>941.7250000000022</v>
      </c>
      <c r="BO11" s="160">
        <v>28720430.790908214</v>
      </c>
    </row>
    <row r="12" spans="1:67" ht="28.5" customHeight="1">
      <c r="A12" s="128">
        <v>11</v>
      </c>
      <c r="B12" s="128" t="s">
        <v>19</v>
      </c>
      <c r="C12" s="128" t="s">
        <v>45</v>
      </c>
      <c r="D12" s="97" t="e">
        <f t="shared" si="0"/>
        <v>#REF!</v>
      </c>
      <c r="E12" s="96">
        <v>5</v>
      </c>
      <c r="F12" s="96">
        <v>42075430</v>
      </c>
      <c r="G12" s="96" t="s">
        <v>152</v>
      </c>
      <c r="H12" s="96" t="s">
        <v>46</v>
      </c>
      <c r="I12" s="96" t="s">
        <v>47</v>
      </c>
      <c r="J12" s="96" t="s">
        <v>48</v>
      </c>
      <c r="K12" s="96">
        <v>8000</v>
      </c>
      <c r="L12" s="98" t="s">
        <v>242</v>
      </c>
      <c r="M12" s="94" t="s">
        <v>252</v>
      </c>
      <c r="N12" s="98">
        <v>14783</v>
      </c>
      <c r="O12" s="102">
        <v>16056.09</v>
      </c>
      <c r="P12" s="95">
        <v>21497964.37901138</v>
      </c>
      <c r="Q12" s="94" t="s">
        <v>305</v>
      </c>
      <c r="R12" s="95">
        <v>22497396.655895457</v>
      </c>
      <c r="S12" s="17">
        <v>1018472.0000000002</v>
      </c>
      <c r="T12" s="94" t="s">
        <v>261</v>
      </c>
      <c r="U12" s="94" t="s">
        <v>262</v>
      </c>
      <c r="V12" s="98">
        <v>16056.09</v>
      </c>
      <c r="W12" s="17"/>
      <c r="X12" s="94" t="s">
        <v>263</v>
      </c>
      <c r="Y12" s="98"/>
      <c r="Z12" s="102"/>
      <c r="AA12" s="102">
        <f>'سال 99'!$Z12-'سال 99'!$Y12</f>
        <v>0</v>
      </c>
      <c r="AC12" s="95"/>
      <c r="AD12" s="94" t="s">
        <v>263</v>
      </c>
      <c r="AE12" s="94" t="s">
        <v>264</v>
      </c>
      <c r="AF12" s="98"/>
      <c r="AG12" s="102"/>
      <c r="AH12" s="102">
        <f>'سال 99'!$AG12-'سال 99'!$AF12</f>
        <v>0</v>
      </c>
      <c r="AJ12" s="95"/>
      <c r="AK12" s="94" t="s">
        <v>264</v>
      </c>
      <c r="AL12" s="94" t="s">
        <v>265</v>
      </c>
      <c r="AM12" s="98"/>
      <c r="AN12" s="102"/>
      <c r="AO12" s="102">
        <f>'سال 99'!$AN12-'سال 99'!$AM12</f>
        <v>0</v>
      </c>
      <c r="AQ12" s="95"/>
      <c r="AR12" s="121">
        <v>16056.09</v>
      </c>
      <c r="AS12" s="121">
        <v>17178</v>
      </c>
      <c r="AT12" s="122">
        <v>1121.9099999999999</v>
      </c>
      <c r="AU12" s="121">
        <v>21497964.37901138</v>
      </c>
      <c r="AV12" s="123">
        <v>17178</v>
      </c>
      <c r="AW12" s="123">
        <v>18632</v>
      </c>
      <c r="AX12" s="123">
        <f t="shared" si="1"/>
        <v>1454</v>
      </c>
      <c r="AY12" s="139">
        <v>30334376.781571068</v>
      </c>
      <c r="AZ12" s="125">
        <v>18632</v>
      </c>
      <c r="BA12" s="125">
        <v>20527</v>
      </c>
      <c r="BB12" s="125">
        <f t="shared" si="3"/>
        <v>1895</v>
      </c>
      <c r="BC12" s="140">
        <v>43111984.24244875</v>
      </c>
      <c r="BD12" s="147">
        <v>20527</v>
      </c>
      <c r="BE12" s="147">
        <v>22236</v>
      </c>
      <c r="BF12" s="147">
        <f t="shared" si="2"/>
        <v>1709</v>
      </c>
      <c r="BG12" s="139">
        <v>43837801.68523019</v>
      </c>
      <c r="BH12" s="147">
        <v>22236</v>
      </c>
      <c r="BI12" s="147">
        <v>23213.254</v>
      </c>
      <c r="BJ12" s="147">
        <v>977.2540000000008</v>
      </c>
      <c r="BK12" s="158">
        <v>27799682.356122687</v>
      </c>
      <c r="BL12" s="94">
        <v>23213.254</v>
      </c>
      <c r="BM12" s="94">
        <v>24803.519</v>
      </c>
      <c r="BN12" s="94">
        <v>1590.2649999999994</v>
      </c>
      <c r="BO12" s="160">
        <v>48499398.30810856</v>
      </c>
    </row>
    <row r="13" spans="1:67" ht="28.5" customHeight="1">
      <c r="A13" s="128">
        <v>12</v>
      </c>
      <c r="B13" s="128" t="s">
        <v>19</v>
      </c>
      <c r="C13" s="128" t="s">
        <v>49</v>
      </c>
      <c r="D13" s="97" t="e">
        <f t="shared" si="0"/>
        <v>#REF!</v>
      </c>
      <c r="E13" s="96">
        <v>5</v>
      </c>
      <c r="F13" s="96">
        <v>30614609</v>
      </c>
      <c r="G13" s="96" t="s">
        <v>167</v>
      </c>
      <c r="H13" s="96" t="s">
        <v>50</v>
      </c>
      <c r="I13" s="96" t="s">
        <v>51</v>
      </c>
      <c r="J13" s="96" t="s">
        <v>25</v>
      </c>
      <c r="K13" s="96">
        <v>8000</v>
      </c>
      <c r="L13" s="98" t="s">
        <v>242</v>
      </c>
      <c r="M13" s="94" t="s">
        <v>252</v>
      </c>
      <c r="N13" s="98">
        <v>11354</v>
      </c>
      <c r="O13" s="102">
        <v>12510.729</v>
      </c>
      <c r="P13" s="95">
        <v>15347476.697513158</v>
      </c>
      <c r="Q13" s="94" t="s">
        <v>305</v>
      </c>
      <c r="R13" s="95">
        <v>20230112.85859712</v>
      </c>
      <c r="S13" s="17">
        <v>925383.1999999995</v>
      </c>
      <c r="T13" s="94" t="s">
        <v>261</v>
      </c>
      <c r="U13" s="94" t="s">
        <v>262</v>
      </c>
      <c r="V13" s="98">
        <v>12510.729</v>
      </c>
      <c r="W13" s="17"/>
      <c r="X13" s="94" t="s">
        <v>263</v>
      </c>
      <c r="Y13" s="98"/>
      <c r="Z13" s="102"/>
      <c r="AA13" s="102">
        <f>'سال 99'!$Z13-'سال 99'!$Y13</f>
        <v>0</v>
      </c>
      <c r="AC13" s="95"/>
      <c r="AD13" s="94" t="s">
        <v>263</v>
      </c>
      <c r="AE13" s="94" t="s">
        <v>264</v>
      </c>
      <c r="AF13" s="98"/>
      <c r="AG13" s="102"/>
      <c r="AH13" s="102">
        <f>'سال 99'!$AG13-'سال 99'!$AF13</f>
        <v>0</v>
      </c>
      <c r="AJ13" s="95"/>
      <c r="AK13" s="94" t="s">
        <v>264</v>
      </c>
      <c r="AL13" s="94" t="s">
        <v>265</v>
      </c>
      <c r="AM13" s="98"/>
      <c r="AN13" s="102"/>
      <c r="AO13" s="102">
        <f>'سال 99'!$AN13-'سال 99'!$AM13</f>
        <v>0</v>
      </c>
      <c r="AQ13" s="95"/>
      <c r="AR13" s="123">
        <v>12510.729</v>
      </c>
      <c r="AS13" s="123">
        <v>13320</v>
      </c>
      <c r="AT13" s="123">
        <v>809.2710000000006</v>
      </c>
      <c r="AU13" s="123">
        <v>15347476.697513158</v>
      </c>
      <c r="AV13" s="123">
        <v>13320</v>
      </c>
      <c r="AW13" s="123">
        <v>14129</v>
      </c>
      <c r="AX13" s="123">
        <f t="shared" si="1"/>
        <v>809</v>
      </c>
      <c r="AY13" s="139">
        <v>16703940.395637639</v>
      </c>
      <c r="AZ13" s="125">
        <v>14129</v>
      </c>
      <c r="BA13" s="125">
        <v>15899</v>
      </c>
      <c r="BB13" s="125">
        <f t="shared" si="3"/>
        <v>1770</v>
      </c>
      <c r="BC13" s="140">
        <v>39852733.54808934</v>
      </c>
      <c r="BD13" s="147">
        <v>15899</v>
      </c>
      <c r="BE13" s="147">
        <v>17097</v>
      </c>
      <c r="BF13" s="147">
        <f t="shared" si="2"/>
        <v>1198</v>
      </c>
      <c r="BG13" s="139">
        <v>30412699.10121677</v>
      </c>
      <c r="BH13" s="147">
        <v>17097</v>
      </c>
      <c r="BI13" s="147">
        <v>17918.598</v>
      </c>
      <c r="BJ13" s="147">
        <v>821.5980000000018</v>
      </c>
      <c r="BK13" s="158">
        <v>23130213.399398237</v>
      </c>
      <c r="BL13" s="94">
        <v>17918.598</v>
      </c>
      <c r="BM13" s="94">
        <v>19130.486</v>
      </c>
      <c r="BN13" s="94">
        <v>1211.887999999999</v>
      </c>
      <c r="BO13" s="160">
        <v>36577585.33069208</v>
      </c>
    </row>
    <row r="14" spans="1:67" ht="28.5" customHeight="1">
      <c r="A14" s="128">
        <v>13</v>
      </c>
      <c r="B14" s="128" t="s">
        <v>19</v>
      </c>
      <c r="C14" s="128" t="s">
        <v>52</v>
      </c>
      <c r="D14" s="97" t="e">
        <f t="shared" si="0"/>
        <v>#REF!</v>
      </c>
      <c r="E14" s="96">
        <v>3</v>
      </c>
      <c r="F14" s="96">
        <v>23727243</v>
      </c>
      <c r="G14" s="96" t="s">
        <v>167</v>
      </c>
      <c r="H14" s="96" t="s">
        <v>50</v>
      </c>
      <c r="I14" s="96" t="s">
        <v>53</v>
      </c>
      <c r="J14" s="96" t="s">
        <v>25</v>
      </c>
      <c r="K14" s="96">
        <v>8000</v>
      </c>
      <c r="L14" s="98" t="s">
        <v>242</v>
      </c>
      <c r="M14" s="94" t="s">
        <v>252</v>
      </c>
      <c r="N14" s="98">
        <v>7464</v>
      </c>
      <c r="O14" s="102">
        <v>8273.474</v>
      </c>
      <c r="P14" s="95">
        <v>10649099.251113366</v>
      </c>
      <c r="Q14" s="94" t="s">
        <v>305</v>
      </c>
      <c r="R14" s="95">
        <v>14156946.334102506</v>
      </c>
      <c r="S14" s="17">
        <v>647579.2000000002</v>
      </c>
      <c r="T14" s="94" t="s">
        <v>261</v>
      </c>
      <c r="U14" s="94" t="s">
        <v>262</v>
      </c>
      <c r="V14" s="98">
        <v>8273.474</v>
      </c>
      <c r="W14" s="17"/>
      <c r="X14" s="94" t="s">
        <v>263</v>
      </c>
      <c r="Y14" s="98"/>
      <c r="Z14" s="102"/>
      <c r="AA14" s="102">
        <f>'سال 99'!$Z14-'سال 99'!$Y14</f>
        <v>0</v>
      </c>
      <c r="AC14" s="95"/>
      <c r="AD14" s="94" t="s">
        <v>263</v>
      </c>
      <c r="AE14" s="94" t="s">
        <v>264</v>
      </c>
      <c r="AF14" s="98"/>
      <c r="AG14" s="102"/>
      <c r="AH14" s="102">
        <f>'سال 99'!$AG14-'سال 99'!$AF14</f>
        <v>0</v>
      </c>
      <c r="AJ14" s="95"/>
      <c r="AK14" s="94" t="s">
        <v>264</v>
      </c>
      <c r="AL14" s="94" t="s">
        <v>265</v>
      </c>
      <c r="AM14" s="98"/>
      <c r="AN14" s="102"/>
      <c r="AO14" s="102">
        <f>'سال 99'!$AN14-'سال 99'!$AM14</f>
        <v>0</v>
      </c>
      <c r="AQ14" s="95"/>
      <c r="AR14" s="121">
        <v>8273.474</v>
      </c>
      <c r="AS14" s="121">
        <v>8835</v>
      </c>
      <c r="AT14" s="122">
        <v>561.5259999999998</v>
      </c>
      <c r="AU14" s="121">
        <v>10649099.251113366</v>
      </c>
      <c r="AV14" s="123">
        <v>8835</v>
      </c>
      <c r="AW14" s="123">
        <v>9657</v>
      </c>
      <c r="AX14" s="123">
        <f t="shared" si="1"/>
        <v>822</v>
      </c>
      <c r="AY14" s="139">
        <v>16972359.70978262</v>
      </c>
      <c r="AZ14" s="125">
        <v>9657</v>
      </c>
      <c r="BA14" s="125">
        <v>10485</v>
      </c>
      <c r="BB14" s="125">
        <f t="shared" si="3"/>
        <v>828</v>
      </c>
      <c r="BC14" s="140">
        <v>18642973.659784164</v>
      </c>
      <c r="BD14" s="147">
        <v>10485</v>
      </c>
      <c r="BE14" s="147">
        <v>11532</v>
      </c>
      <c r="BF14" s="147">
        <f t="shared" si="2"/>
        <v>1047</v>
      </c>
      <c r="BG14" s="139">
        <v>26579378.930696126</v>
      </c>
      <c r="BH14" s="147">
        <v>11532</v>
      </c>
      <c r="BI14" s="147">
        <v>12278.641</v>
      </c>
      <c r="BJ14" s="147">
        <v>746.6409999999996</v>
      </c>
      <c r="BK14" s="158">
        <v>21019970.426826812</v>
      </c>
      <c r="BL14" s="94">
        <v>12278.641</v>
      </c>
      <c r="BM14" s="94">
        <v>13199.751</v>
      </c>
      <c r="BN14" s="94">
        <v>921.1100000000006</v>
      </c>
      <c r="BO14" s="160">
        <v>27801232.146826964</v>
      </c>
    </row>
    <row r="15" spans="1:67" ht="28.5" customHeight="1">
      <c r="A15" s="128">
        <v>14</v>
      </c>
      <c r="B15" s="128" t="s">
        <v>19</v>
      </c>
      <c r="C15" s="128" t="s">
        <v>54</v>
      </c>
      <c r="D15" s="97" t="e">
        <f t="shared" si="0"/>
        <v>#REF!</v>
      </c>
      <c r="E15" s="96">
        <v>5</v>
      </c>
      <c r="F15" s="96">
        <v>17031881</v>
      </c>
      <c r="G15" s="96" t="s">
        <v>147</v>
      </c>
      <c r="H15" s="96" t="s">
        <v>55</v>
      </c>
      <c r="I15" s="96" t="s">
        <v>57</v>
      </c>
      <c r="J15" s="96" t="s">
        <v>56</v>
      </c>
      <c r="K15" s="96">
        <v>8000</v>
      </c>
      <c r="L15" s="98" t="s">
        <v>242</v>
      </c>
      <c r="M15" s="94" t="s">
        <v>252</v>
      </c>
      <c r="N15" s="98">
        <v>12485</v>
      </c>
      <c r="O15" s="102">
        <v>14108.686</v>
      </c>
      <c r="P15" s="95">
        <v>27997526.313560843</v>
      </c>
      <c r="Q15" s="94" t="s">
        <v>305</v>
      </c>
      <c r="R15" s="95">
        <v>27143404.846098434</v>
      </c>
      <c r="S15" s="17">
        <v>1298948.7999999998</v>
      </c>
      <c r="T15" s="94" t="s">
        <v>261</v>
      </c>
      <c r="U15" s="94" t="s">
        <v>262</v>
      </c>
      <c r="V15" s="98">
        <v>14108.686</v>
      </c>
      <c r="W15" s="17"/>
      <c r="X15" s="94" t="s">
        <v>263</v>
      </c>
      <c r="Y15" s="98"/>
      <c r="Z15" s="102"/>
      <c r="AA15" s="102">
        <f>'سال 99'!$Z15-'سال 99'!$Y15</f>
        <v>0</v>
      </c>
      <c r="AC15" s="95"/>
      <c r="AD15" s="94" t="s">
        <v>263</v>
      </c>
      <c r="AE15" s="94" t="s">
        <v>264</v>
      </c>
      <c r="AF15" s="98"/>
      <c r="AG15" s="102"/>
      <c r="AH15" s="102">
        <f>'سال 99'!$AG15-'سال 99'!$AF15</f>
        <v>0</v>
      </c>
      <c r="AJ15" s="95"/>
      <c r="AK15" s="94" t="s">
        <v>264</v>
      </c>
      <c r="AL15" s="94" t="s">
        <v>265</v>
      </c>
      <c r="AM15" s="98"/>
      <c r="AN15" s="102"/>
      <c r="AO15" s="102">
        <f>'سال 99'!$AN15-'سال 99'!$AM15</f>
        <v>0</v>
      </c>
      <c r="AQ15" s="95"/>
      <c r="AR15" s="123">
        <v>14108.686</v>
      </c>
      <c r="AS15" s="123">
        <v>15653</v>
      </c>
      <c r="AT15" s="123">
        <v>1544.3140000000003</v>
      </c>
      <c r="AU15" s="123">
        <v>27997526.313560843</v>
      </c>
      <c r="AV15" s="124">
        <v>15653</v>
      </c>
      <c r="AW15" s="124">
        <v>17199</v>
      </c>
      <c r="AX15" s="125">
        <f t="shared" si="1"/>
        <v>1546</v>
      </c>
      <c r="AY15" s="139">
        <v>30514292.325316932</v>
      </c>
      <c r="AZ15" s="125">
        <v>17199</v>
      </c>
      <c r="BA15" s="125">
        <v>19003</v>
      </c>
      <c r="BB15" s="125">
        <f t="shared" si="3"/>
        <v>1804</v>
      </c>
      <c r="BC15" s="140">
        <v>38826504.10706038</v>
      </c>
      <c r="BD15" s="147">
        <v>19003</v>
      </c>
      <c r="BE15" s="147">
        <v>20432</v>
      </c>
      <c r="BF15" s="147">
        <f t="shared" si="2"/>
        <v>1429</v>
      </c>
      <c r="BG15" s="139">
        <v>34675015.49369441</v>
      </c>
      <c r="BH15" s="147">
        <v>20432</v>
      </c>
      <c r="BI15" s="147">
        <v>21547.789</v>
      </c>
      <c r="BJ15" s="147">
        <v>1115.7890000000007</v>
      </c>
      <c r="BK15" s="158">
        <v>30024289.348638672</v>
      </c>
      <c r="BL15" s="94">
        <v>21547.789</v>
      </c>
      <c r="BM15" s="94">
        <v>23243.774</v>
      </c>
      <c r="BN15" s="94">
        <v>1695.9850000000006</v>
      </c>
      <c r="BO15" s="160">
        <v>48925485.23639285</v>
      </c>
    </row>
    <row r="16" spans="1:67" ht="28.5" customHeight="1">
      <c r="A16" s="128">
        <v>15</v>
      </c>
      <c r="B16" s="128" t="s">
        <v>19</v>
      </c>
      <c r="C16" s="128" t="s">
        <v>58</v>
      </c>
      <c r="D16" s="97" t="e">
        <f t="shared" si="0"/>
        <v>#REF!</v>
      </c>
      <c r="E16" s="96">
        <v>5</v>
      </c>
      <c r="F16" s="96">
        <v>21908114</v>
      </c>
      <c r="G16" s="96" t="s">
        <v>147</v>
      </c>
      <c r="H16" s="96" t="s">
        <v>55</v>
      </c>
      <c r="I16" s="96" t="s">
        <v>59</v>
      </c>
      <c r="J16" s="96" t="s">
        <v>56</v>
      </c>
      <c r="K16" s="96">
        <v>8000</v>
      </c>
      <c r="L16" s="98" t="s">
        <v>242</v>
      </c>
      <c r="M16" s="94" t="s">
        <v>252</v>
      </c>
      <c r="N16" s="98">
        <v>13132</v>
      </c>
      <c r="O16" s="102">
        <v>14822.536</v>
      </c>
      <c r="P16" s="95">
        <v>28852328.747317445</v>
      </c>
      <c r="Q16" s="94" t="s">
        <v>305</v>
      </c>
      <c r="R16" s="95">
        <v>28260946.42369514</v>
      </c>
      <c r="S16" s="17">
        <v>1352428.8</v>
      </c>
      <c r="T16" s="94" t="s">
        <v>261</v>
      </c>
      <c r="U16" s="94" t="s">
        <v>262</v>
      </c>
      <c r="V16" s="98">
        <v>14822.536</v>
      </c>
      <c r="W16" s="17"/>
      <c r="X16" s="94" t="s">
        <v>263</v>
      </c>
      <c r="Y16" s="98"/>
      <c r="Z16" s="102"/>
      <c r="AA16" s="102">
        <f>'سال 99'!$Z16-'سال 99'!$Y16</f>
        <v>0</v>
      </c>
      <c r="AC16" s="95"/>
      <c r="AD16" s="94" t="s">
        <v>263</v>
      </c>
      <c r="AE16" s="94" t="s">
        <v>264</v>
      </c>
      <c r="AF16" s="98"/>
      <c r="AG16" s="102"/>
      <c r="AH16" s="102">
        <f>'سال 99'!$AG16-'سال 99'!$AF16</f>
        <v>0</v>
      </c>
      <c r="AJ16" s="95"/>
      <c r="AK16" s="94" t="s">
        <v>264</v>
      </c>
      <c r="AL16" s="94" t="s">
        <v>265</v>
      </c>
      <c r="AM16" s="98"/>
      <c r="AN16" s="102"/>
      <c r="AO16" s="102">
        <f>'سال 99'!$AN16-'سال 99'!$AM16</f>
        <v>0</v>
      </c>
      <c r="AQ16" s="95"/>
      <c r="AR16" s="121">
        <v>14822.536</v>
      </c>
      <c r="AS16" s="121">
        <v>16414</v>
      </c>
      <c r="AT16" s="122">
        <v>1591.464</v>
      </c>
      <c r="AU16" s="121">
        <v>28852328.747317445</v>
      </c>
      <c r="AV16" s="124">
        <v>16414</v>
      </c>
      <c r="AW16" s="124">
        <v>17958</v>
      </c>
      <c r="AX16" s="125">
        <f t="shared" si="1"/>
        <v>1544</v>
      </c>
      <c r="AY16" s="139">
        <v>30474817.173537735</v>
      </c>
      <c r="AZ16" s="125">
        <v>17958</v>
      </c>
      <c r="BA16" s="125">
        <v>19738</v>
      </c>
      <c r="BB16" s="125">
        <f t="shared" si="3"/>
        <v>1780</v>
      </c>
      <c r="BC16" s="140">
        <v>38309965.24976024</v>
      </c>
      <c r="BD16" s="147">
        <v>19738</v>
      </c>
      <c r="BE16" s="147">
        <v>21580</v>
      </c>
      <c r="BF16" s="147">
        <f t="shared" si="2"/>
        <v>1842</v>
      </c>
      <c r="BG16" s="139">
        <v>44696556.01076634</v>
      </c>
      <c r="BH16" s="147">
        <v>21580</v>
      </c>
      <c r="BI16" s="147">
        <v>22745.851</v>
      </c>
      <c r="BJ16" s="147">
        <v>1165.8509999999987</v>
      </c>
      <c r="BK16" s="158">
        <v>31371386.311748624</v>
      </c>
      <c r="BL16" s="94">
        <v>22745.851</v>
      </c>
      <c r="BM16" s="94">
        <v>24503.959</v>
      </c>
      <c r="BN16" s="94">
        <v>1758.1080000000002</v>
      </c>
      <c r="BO16" s="160">
        <v>50717598.916254655</v>
      </c>
    </row>
    <row r="17" spans="1:67" ht="28.5" customHeight="1">
      <c r="A17" s="128">
        <v>16</v>
      </c>
      <c r="B17" s="128" t="s">
        <v>19</v>
      </c>
      <c r="C17" s="128" t="s">
        <v>60</v>
      </c>
      <c r="D17" s="97" t="e">
        <f t="shared" si="0"/>
        <v>#REF!</v>
      </c>
      <c r="E17" s="96">
        <v>5</v>
      </c>
      <c r="F17" s="96">
        <v>18095733</v>
      </c>
      <c r="G17" s="96" t="s">
        <v>147</v>
      </c>
      <c r="H17" s="96" t="s">
        <v>55</v>
      </c>
      <c r="I17" s="96" t="s">
        <v>61</v>
      </c>
      <c r="J17" s="96" t="s">
        <v>56</v>
      </c>
      <c r="K17" s="96">
        <v>8000</v>
      </c>
      <c r="L17" s="98" t="s">
        <v>242</v>
      </c>
      <c r="M17" s="94" t="s">
        <v>252</v>
      </c>
      <c r="N17" s="98">
        <v>13369</v>
      </c>
      <c r="O17" s="102">
        <v>14963.566</v>
      </c>
      <c r="P17" s="95">
        <v>24972087.710267045</v>
      </c>
      <c r="Q17" s="94" t="s">
        <v>305</v>
      </c>
      <c r="R17" s="95">
        <v>26656601.394496117</v>
      </c>
      <c r="S17" s="17">
        <v>1275652.8000000007</v>
      </c>
      <c r="T17" s="94" t="s">
        <v>261</v>
      </c>
      <c r="U17" s="94" t="s">
        <v>262</v>
      </c>
      <c r="V17" s="98">
        <v>14963.566</v>
      </c>
      <c r="W17" s="17"/>
      <c r="X17" s="94" t="s">
        <v>263</v>
      </c>
      <c r="Y17" s="98"/>
      <c r="Z17" s="102"/>
      <c r="AA17" s="102">
        <f>'سال 99'!$Z17-'سال 99'!$Y17</f>
        <v>0</v>
      </c>
      <c r="AC17" s="95"/>
      <c r="AD17" s="94" t="s">
        <v>263</v>
      </c>
      <c r="AE17" s="94" t="s">
        <v>264</v>
      </c>
      <c r="AF17" s="98"/>
      <c r="AG17" s="102"/>
      <c r="AH17" s="102">
        <f>'سال 99'!$AG17-'سال 99'!$AF17</f>
        <v>0</v>
      </c>
      <c r="AJ17" s="95"/>
      <c r="AK17" s="94" t="s">
        <v>264</v>
      </c>
      <c r="AL17" s="94" t="s">
        <v>265</v>
      </c>
      <c r="AM17" s="98"/>
      <c r="AN17" s="102"/>
      <c r="AO17" s="102">
        <f>'سال 99'!$AN17-'سال 99'!$AM17</f>
        <v>0</v>
      </c>
      <c r="AQ17" s="95"/>
      <c r="AR17" s="123">
        <v>14963.566</v>
      </c>
      <c r="AS17" s="123">
        <v>16341</v>
      </c>
      <c r="AT17" s="123">
        <v>1377.4339999999993</v>
      </c>
      <c r="AU17" s="123">
        <v>24972087.710267045</v>
      </c>
      <c r="AV17" s="124">
        <v>16341</v>
      </c>
      <c r="AW17" s="124">
        <v>17895</v>
      </c>
      <c r="AX17" s="125">
        <f t="shared" si="1"/>
        <v>1554</v>
      </c>
      <c r="AY17" s="139">
        <v>30672192.932433706</v>
      </c>
      <c r="AZ17" s="125">
        <v>17895</v>
      </c>
      <c r="BA17" s="125">
        <v>19509</v>
      </c>
      <c r="BB17" s="125">
        <f t="shared" si="3"/>
        <v>1614</v>
      </c>
      <c r="BC17" s="140">
        <v>34737238.153434284</v>
      </c>
      <c r="BD17" s="147">
        <v>19509</v>
      </c>
      <c r="BE17" s="147">
        <v>20433</v>
      </c>
      <c r="BF17" s="147">
        <f t="shared" si="2"/>
        <v>924</v>
      </c>
      <c r="BG17" s="139">
        <v>22421073.69921178</v>
      </c>
      <c r="BH17" s="147">
        <v>20433</v>
      </c>
      <c r="BI17" s="147">
        <v>21570.889</v>
      </c>
      <c r="BJ17" s="147">
        <v>1137.8889999999992</v>
      </c>
      <c r="BK17" s="158">
        <v>30618968.803808846</v>
      </c>
      <c r="BL17" s="94">
        <v>21570.889</v>
      </c>
      <c r="BM17" s="94">
        <v>23218.368</v>
      </c>
      <c r="BN17" s="94">
        <v>1647.4789999999994</v>
      </c>
      <c r="BO17" s="160">
        <v>47526192.44378176</v>
      </c>
    </row>
    <row r="18" spans="1:67" ht="28.5" customHeight="1">
      <c r="A18" s="128">
        <v>17</v>
      </c>
      <c r="B18" s="128" t="s">
        <v>19</v>
      </c>
      <c r="C18" s="128" t="s">
        <v>62</v>
      </c>
      <c r="D18" s="97" t="e">
        <f t="shared" si="0"/>
        <v>#REF!</v>
      </c>
      <c r="E18" s="96">
        <v>5</v>
      </c>
      <c r="F18" s="96">
        <v>31012065</v>
      </c>
      <c r="G18" s="96" t="s">
        <v>147</v>
      </c>
      <c r="H18" s="96" t="s">
        <v>63</v>
      </c>
      <c r="I18" s="96" t="s">
        <v>64</v>
      </c>
      <c r="J18" s="96" t="s">
        <v>48</v>
      </c>
      <c r="K18" s="96">
        <v>8000</v>
      </c>
      <c r="L18" s="98" t="s">
        <v>242</v>
      </c>
      <c r="M18" s="94" t="s">
        <v>252</v>
      </c>
      <c r="N18" s="98">
        <v>10954</v>
      </c>
      <c r="O18" s="102">
        <v>12647.034</v>
      </c>
      <c r="P18" s="95">
        <v>25287558.65510203</v>
      </c>
      <c r="Q18" s="94" t="s">
        <v>305</v>
      </c>
      <c r="R18" s="95">
        <v>24390250.957457516</v>
      </c>
      <c r="S18" s="17">
        <v>1354427.1999999997</v>
      </c>
      <c r="T18" s="94" t="s">
        <v>261</v>
      </c>
      <c r="U18" s="94" t="s">
        <v>262</v>
      </c>
      <c r="V18" s="98">
        <v>12647.034</v>
      </c>
      <c r="W18" s="17"/>
      <c r="X18" s="94" t="s">
        <v>263</v>
      </c>
      <c r="Y18" s="98"/>
      <c r="Z18" s="102"/>
      <c r="AA18" s="102">
        <f>'سال 99'!$Z18-'سال 99'!$Y18</f>
        <v>0</v>
      </c>
      <c r="AC18" s="95"/>
      <c r="AD18" s="94" t="s">
        <v>263</v>
      </c>
      <c r="AE18" s="94" t="s">
        <v>264</v>
      </c>
      <c r="AF18" s="98"/>
      <c r="AG18" s="102"/>
      <c r="AH18" s="102">
        <f>'سال 99'!$AG18-'سال 99'!$AF18</f>
        <v>0</v>
      </c>
      <c r="AJ18" s="95"/>
      <c r="AK18" s="94" t="s">
        <v>264</v>
      </c>
      <c r="AL18" s="94" t="s">
        <v>265</v>
      </c>
      <c r="AM18" s="98"/>
      <c r="AN18" s="102"/>
      <c r="AO18" s="102">
        <f>'سال 99'!$AN18-'سال 99'!$AM18</f>
        <v>0</v>
      </c>
      <c r="AQ18" s="95"/>
      <c r="AR18" s="121">
        <v>12647.034</v>
      </c>
      <c r="AS18" s="121">
        <v>14265</v>
      </c>
      <c r="AT18" s="122">
        <v>1617.9660000000003</v>
      </c>
      <c r="AU18" s="121">
        <v>25287558.65510203</v>
      </c>
      <c r="AV18" s="124">
        <v>14265</v>
      </c>
      <c r="AW18" s="124">
        <v>15994</v>
      </c>
      <c r="AX18" s="125">
        <f t="shared" si="1"/>
        <v>1729</v>
      </c>
      <c r="AY18" s="139">
        <v>29415630.44541782</v>
      </c>
      <c r="AZ18" s="125">
        <v>15994</v>
      </c>
      <c r="BA18" s="125">
        <v>17993</v>
      </c>
      <c r="BB18" s="125">
        <f t="shared" si="3"/>
        <v>1999</v>
      </c>
      <c r="BC18" s="140">
        <v>37079508.04193721</v>
      </c>
      <c r="BD18" s="147">
        <v>17993</v>
      </c>
      <c r="BE18" s="147">
        <v>19900</v>
      </c>
      <c r="BF18" s="147">
        <f t="shared" si="2"/>
        <v>1907</v>
      </c>
      <c r="BG18" s="139">
        <v>39873981.84603887</v>
      </c>
      <c r="BH18" s="147">
        <v>19900</v>
      </c>
      <c r="BI18" s="147">
        <v>21259.128</v>
      </c>
      <c r="BJ18" s="147">
        <v>1359.1280000000006</v>
      </c>
      <c r="BK18" s="158">
        <v>31509951.019221004</v>
      </c>
      <c r="BL18" s="94">
        <v>21259.128</v>
      </c>
      <c r="BM18" s="94">
        <v>23045.848</v>
      </c>
      <c r="BN18" s="94">
        <v>1786.7200000000012</v>
      </c>
      <c r="BO18" s="160">
        <v>44404878.52813332</v>
      </c>
    </row>
    <row r="19" spans="1:67" ht="28.5" customHeight="1">
      <c r="A19" s="128">
        <v>18</v>
      </c>
      <c r="B19" s="128" t="s">
        <v>19</v>
      </c>
      <c r="C19" s="128" t="s">
        <v>65</v>
      </c>
      <c r="D19" s="97" t="e">
        <f t="shared" si="0"/>
        <v>#REF!</v>
      </c>
      <c r="E19" s="96">
        <v>5</v>
      </c>
      <c r="F19" s="96">
        <v>18159392</v>
      </c>
      <c r="G19" s="96" t="s">
        <v>147</v>
      </c>
      <c r="H19" s="96" t="s">
        <v>66</v>
      </c>
      <c r="I19" s="96" t="s">
        <v>68</v>
      </c>
      <c r="J19" s="96" t="s">
        <v>67</v>
      </c>
      <c r="K19" s="96">
        <v>8000</v>
      </c>
      <c r="L19" s="98" t="s">
        <v>242</v>
      </c>
      <c r="M19" s="94" t="s">
        <v>252</v>
      </c>
      <c r="N19" s="98">
        <v>12088</v>
      </c>
      <c r="O19" s="102">
        <v>13759.557</v>
      </c>
      <c r="P19" s="95">
        <v>28054253.28737259</v>
      </c>
      <c r="Q19" s="94" t="s">
        <v>305</v>
      </c>
      <c r="R19" s="95">
        <v>27943671.60542727</v>
      </c>
      <c r="S19" s="17">
        <v>1337245.6000000006</v>
      </c>
      <c r="T19" s="94" t="s">
        <v>261</v>
      </c>
      <c r="U19" s="94" t="s">
        <v>262</v>
      </c>
      <c r="V19" s="98">
        <v>13759.557</v>
      </c>
      <c r="W19" s="17"/>
      <c r="X19" s="94" t="s">
        <v>263</v>
      </c>
      <c r="Y19" s="98"/>
      <c r="Z19" s="102"/>
      <c r="AA19" s="102">
        <f>'سال 99'!$Z19-'سال 99'!$Y19</f>
        <v>0</v>
      </c>
      <c r="AC19" s="95"/>
      <c r="AD19" s="94" t="s">
        <v>263</v>
      </c>
      <c r="AE19" s="94" t="s">
        <v>264</v>
      </c>
      <c r="AF19" s="98"/>
      <c r="AG19" s="102"/>
      <c r="AH19" s="102">
        <f>'سال 99'!$AG19-'سال 99'!$AF19</f>
        <v>0</v>
      </c>
      <c r="AJ19" s="95"/>
      <c r="AK19" s="94" t="s">
        <v>264</v>
      </c>
      <c r="AL19" s="94" t="s">
        <v>265</v>
      </c>
      <c r="AM19" s="98"/>
      <c r="AN19" s="102"/>
      <c r="AO19" s="102">
        <f>'سال 99'!$AN19-'سال 99'!$AM19</f>
        <v>0</v>
      </c>
      <c r="AQ19" s="95"/>
      <c r="AR19" s="123">
        <v>13759.557</v>
      </c>
      <c r="AS19" s="123">
        <v>15307</v>
      </c>
      <c r="AT19" s="123">
        <v>1547.4429999999993</v>
      </c>
      <c r="AU19" s="123">
        <v>28054253.28737259</v>
      </c>
      <c r="AV19" s="124">
        <v>15307</v>
      </c>
      <c r="AW19" s="124">
        <v>16846</v>
      </c>
      <c r="AX19" s="125">
        <f t="shared" si="1"/>
        <v>1539</v>
      </c>
      <c r="AY19" s="139">
        <v>30376129.294089753</v>
      </c>
      <c r="AZ19" s="125">
        <v>16846</v>
      </c>
      <c r="BA19" s="125">
        <v>18647</v>
      </c>
      <c r="BB19" s="125">
        <f t="shared" si="3"/>
        <v>1801</v>
      </c>
      <c r="BC19" s="140">
        <v>38761936.74989786</v>
      </c>
      <c r="BD19" s="147">
        <v>18647</v>
      </c>
      <c r="BE19" s="147">
        <v>20488</v>
      </c>
      <c r="BF19" s="147">
        <f t="shared" si="2"/>
        <v>1841</v>
      </c>
      <c r="BG19" s="139">
        <v>44672290.779490136</v>
      </c>
      <c r="BH19" s="147">
        <v>20488</v>
      </c>
      <c r="BI19" s="147">
        <v>21692.634</v>
      </c>
      <c r="BJ19" s="147">
        <v>1204.6339999999982</v>
      </c>
      <c r="BK19" s="158">
        <v>32414981.484140746</v>
      </c>
      <c r="BL19" s="94">
        <v>21692.634</v>
      </c>
      <c r="BM19" s="94">
        <v>23429.514</v>
      </c>
      <c r="BN19" s="94">
        <v>1736.880000000001</v>
      </c>
      <c r="BO19" s="160">
        <v>50105217.20262033</v>
      </c>
    </row>
    <row r="20" spans="1:67" ht="28.5" customHeight="1">
      <c r="A20" s="128">
        <v>19</v>
      </c>
      <c r="B20" s="128" t="s">
        <v>19</v>
      </c>
      <c r="C20" s="128" t="s">
        <v>180</v>
      </c>
      <c r="D20" s="97" t="e">
        <f t="shared" si="0"/>
        <v>#REF!</v>
      </c>
      <c r="E20" s="96">
        <v>15</v>
      </c>
      <c r="F20" s="96">
        <v>10246411</v>
      </c>
      <c r="G20" s="96" t="s">
        <v>147</v>
      </c>
      <c r="H20" s="96" t="s">
        <v>183</v>
      </c>
      <c r="I20" s="96" t="s">
        <v>181</v>
      </c>
      <c r="J20" s="96" t="s">
        <v>182</v>
      </c>
      <c r="K20" s="96">
        <v>8000</v>
      </c>
      <c r="L20" s="98" t="s">
        <v>242</v>
      </c>
      <c r="M20" s="94" t="s">
        <v>252</v>
      </c>
      <c r="N20" s="98">
        <v>24637</v>
      </c>
      <c r="O20" s="102">
        <v>27914.156</v>
      </c>
      <c r="P20" s="95">
        <v>45767669.98452277</v>
      </c>
      <c r="Q20" s="94" t="s">
        <v>305</v>
      </c>
      <c r="R20" s="95">
        <v>44505813.92906061</v>
      </c>
      <c r="S20" s="17">
        <v>2621724.7999999993</v>
      </c>
      <c r="T20" s="94" t="s">
        <v>261</v>
      </c>
      <c r="U20" s="94" t="s">
        <v>262</v>
      </c>
      <c r="V20" s="98">
        <v>27914.156</v>
      </c>
      <c r="W20" s="17"/>
      <c r="X20" s="94" t="s">
        <v>263</v>
      </c>
      <c r="Y20" s="98"/>
      <c r="Z20" s="102"/>
      <c r="AA20" s="102">
        <f>'سال 99'!$Z20-'سال 99'!$Y20</f>
        <v>0</v>
      </c>
      <c r="AC20" s="95"/>
      <c r="AD20" s="94" t="s">
        <v>263</v>
      </c>
      <c r="AE20" s="94" t="s">
        <v>264</v>
      </c>
      <c r="AF20" s="98"/>
      <c r="AG20" s="102"/>
      <c r="AH20" s="102">
        <f>'سال 99'!$AG20-'سال 99'!$AF20</f>
        <v>0</v>
      </c>
      <c r="AJ20" s="95"/>
      <c r="AK20" s="94" t="s">
        <v>264</v>
      </c>
      <c r="AL20" s="94" t="s">
        <v>265</v>
      </c>
      <c r="AM20" s="98"/>
      <c r="AN20" s="102"/>
      <c r="AO20" s="102">
        <f>'سال 99'!$AN20-'سال 99'!$AM20</f>
        <v>0</v>
      </c>
      <c r="AQ20" s="95"/>
      <c r="AR20" s="121">
        <v>27914.156</v>
      </c>
      <c r="AS20" s="121">
        <v>31020</v>
      </c>
      <c r="AT20" s="122">
        <v>3105.844000000001</v>
      </c>
      <c r="AU20" s="121">
        <v>45767669.98452277</v>
      </c>
      <c r="AV20" s="124">
        <v>31020</v>
      </c>
      <c r="AW20" s="124">
        <v>34160</v>
      </c>
      <c r="AX20" s="125">
        <f t="shared" si="1"/>
        <v>3140</v>
      </c>
      <c r="AY20" s="139">
        <v>50364704.35138375</v>
      </c>
      <c r="AZ20" s="125">
        <v>34160</v>
      </c>
      <c r="BA20" s="125">
        <v>37833</v>
      </c>
      <c r="BB20" s="125">
        <f t="shared" si="3"/>
        <v>3673</v>
      </c>
      <c r="BC20" s="140">
        <v>64228712.470476255</v>
      </c>
      <c r="BD20" s="147">
        <v>37833</v>
      </c>
      <c r="BE20" s="147">
        <v>41515</v>
      </c>
      <c r="BF20" s="147">
        <f t="shared" si="2"/>
        <v>3682</v>
      </c>
      <c r="BG20" s="139">
        <v>72573298.39992078</v>
      </c>
      <c r="BH20" s="147">
        <v>41515</v>
      </c>
      <c r="BI20" s="147">
        <v>43806.771</v>
      </c>
      <c r="BJ20" s="147">
        <v>2291.7710000000006</v>
      </c>
      <c r="BK20" s="158">
        <v>50082654.538683414</v>
      </c>
      <c r="BL20" s="94">
        <v>43806.771</v>
      </c>
      <c r="BM20" s="94">
        <v>47206.068</v>
      </c>
      <c r="BN20" s="94">
        <v>3399.2969999999987</v>
      </c>
      <c r="BO20" s="160">
        <v>79629935.59480512</v>
      </c>
    </row>
    <row r="21" spans="1:67" ht="28.5" customHeight="1">
      <c r="A21" s="128">
        <v>20</v>
      </c>
      <c r="B21" s="128" t="s">
        <v>19</v>
      </c>
      <c r="C21" s="128" t="s">
        <v>179</v>
      </c>
      <c r="D21" s="97" t="e">
        <f t="shared" si="0"/>
        <v>#REF!</v>
      </c>
      <c r="E21" s="96">
        <v>5</v>
      </c>
      <c r="F21" s="96">
        <v>22368759</v>
      </c>
      <c r="G21" s="96" t="s">
        <v>147</v>
      </c>
      <c r="H21" s="96" t="s">
        <v>184</v>
      </c>
      <c r="I21" s="96" t="s">
        <v>185</v>
      </c>
      <c r="J21" s="96" t="s">
        <v>44</v>
      </c>
      <c r="K21" s="96">
        <v>8000</v>
      </c>
      <c r="L21" s="98" t="s">
        <v>242</v>
      </c>
      <c r="M21" s="94" t="s">
        <v>252</v>
      </c>
      <c r="N21" s="98">
        <v>12162</v>
      </c>
      <c r="O21" s="102">
        <v>13805.382</v>
      </c>
      <c r="P21" s="95">
        <v>23359724.70495133</v>
      </c>
      <c r="Q21" s="94" t="s">
        <v>305</v>
      </c>
      <c r="R21" s="95">
        <v>23674952.422082752</v>
      </c>
      <c r="S21" s="17">
        <v>1314705.5999999996</v>
      </c>
      <c r="T21" s="94" t="s">
        <v>261</v>
      </c>
      <c r="U21" s="94" t="s">
        <v>262</v>
      </c>
      <c r="V21" s="98">
        <v>13805.382</v>
      </c>
      <c r="W21" s="17"/>
      <c r="X21" s="94" t="s">
        <v>263</v>
      </c>
      <c r="Y21" s="98"/>
      <c r="Z21" s="102"/>
      <c r="AA21" s="102">
        <f>'سال 99'!$Z21-'سال 99'!$Y21</f>
        <v>0</v>
      </c>
      <c r="AC21" s="95"/>
      <c r="AD21" s="94" t="s">
        <v>263</v>
      </c>
      <c r="AE21" s="94" t="s">
        <v>264</v>
      </c>
      <c r="AF21" s="98"/>
      <c r="AG21" s="102"/>
      <c r="AH21" s="102">
        <f>'سال 99'!$AG21-'سال 99'!$AF21</f>
        <v>0</v>
      </c>
      <c r="AJ21" s="95"/>
      <c r="AK21" s="94" t="s">
        <v>264</v>
      </c>
      <c r="AL21" s="94" t="s">
        <v>265</v>
      </c>
      <c r="AM21" s="98"/>
      <c r="AN21" s="102"/>
      <c r="AO21" s="102">
        <f>'سال 99'!$AN21-'سال 99'!$AM21</f>
        <v>0</v>
      </c>
      <c r="AQ21" s="95"/>
      <c r="AR21" s="123">
        <v>13805.382</v>
      </c>
      <c r="AS21" s="123">
        <v>15300</v>
      </c>
      <c r="AT21" s="123">
        <v>1494.6180000000004</v>
      </c>
      <c r="AU21" s="123">
        <v>23359724.70495133</v>
      </c>
      <c r="AV21" s="124">
        <v>15300</v>
      </c>
      <c r="AW21" s="124">
        <v>16873</v>
      </c>
      <c r="AX21" s="125">
        <f t="shared" si="1"/>
        <v>1573</v>
      </c>
      <c r="AY21" s="139">
        <v>26761588.600718472</v>
      </c>
      <c r="AZ21" s="125">
        <v>16873</v>
      </c>
      <c r="BA21" s="125">
        <v>18745</v>
      </c>
      <c r="BB21" s="125">
        <f t="shared" si="3"/>
        <v>1872</v>
      </c>
      <c r="BC21" s="140">
        <v>34723781.41796221</v>
      </c>
      <c r="BD21" s="147">
        <v>18745</v>
      </c>
      <c r="BE21" s="147">
        <v>20612</v>
      </c>
      <c r="BF21" s="147">
        <f t="shared" si="2"/>
        <v>1867</v>
      </c>
      <c r="BG21" s="139">
        <v>39037610.96305955</v>
      </c>
      <c r="BH21" s="147">
        <v>20612</v>
      </c>
      <c r="BI21" s="147">
        <v>21727.458</v>
      </c>
      <c r="BJ21" s="147">
        <v>1115.4579999999987</v>
      </c>
      <c r="BK21" s="158">
        <v>25860718.74319281</v>
      </c>
      <c r="BL21" s="94">
        <v>21727.458</v>
      </c>
      <c r="BM21" s="94">
        <v>23432.392</v>
      </c>
      <c r="BN21" s="94">
        <v>1704.934000000001</v>
      </c>
      <c r="BO21" s="160">
        <v>42372272.75033829</v>
      </c>
    </row>
    <row r="22" spans="1:67" ht="28.5" customHeight="1">
      <c r="A22" s="128">
        <v>21</v>
      </c>
      <c r="B22" s="128" t="s">
        <v>19</v>
      </c>
      <c r="C22" s="128" t="s">
        <v>195</v>
      </c>
      <c r="D22" s="97" t="e">
        <f t="shared" si="0"/>
        <v>#REF!</v>
      </c>
      <c r="E22" s="96">
        <v>15</v>
      </c>
      <c r="F22" s="96">
        <v>99437212</v>
      </c>
      <c r="G22" s="96" t="s">
        <v>167</v>
      </c>
      <c r="H22" s="96" t="s">
        <v>197</v>
      </c>
      <c r="I22" s="96" t="s">
        <v>196</v>
      </c>
      <c r="J22" s="96" t="s">
        <v>25</v>
      </c>
      <c r="K22" s="96">
        <v>8000</v>
      </c>
      <c r="L22" s="98" t="s">
        <v>242</v>
      </c>
      <c r="M22" s="94" t="s">
        <v>252</v>
      </c>
      <c r="N22" s="98">
        <v>26342</v>
      </c>
      <c r="O22" s="102">
        <v>26364.373</v>
      </c>
      <c r="P22" s="95">
        <v>19239699.630400788</v>
      </c>
      <c r="Q22" s="94" t="s">
        <v>305</v>
      </c>
      <c r="R22" s="95">
        <v>303839.2359212851</v>
      </c>
      <c r="S22" s="17">
        <v>17898.399999999674</v>
      </c>
      <c r="T22" s="94" t="s">
        <v>261</v>
      </c>
      <c r="U22" s="94" t="s">
        <v>262</v>
      </c>
      <c r="V22" s="98">
        <v>26364.373</v>
      </c>
      <c r="W22" s="17"/>
      <c r="X22" s="94" t="s">
        <v>263</v>
      </c>
      <c r="Y22" s="98"/>
      <c r="Z22" s="102"/>
      <c r="AA22" s="102">
        <f>'سال 99'!$Z22-'سال 99'!$Y22</f>
        <v>0</v>
      </c>
      <c r="AC22" s="95"/>
      <c r="AD22" s="94" t="s">
        <v>263</v>
      </c>
      <c r="AE22" s="94" t="s">
        <v>264</v>
      </c>
      <c r="AF22" s="98"/>
      <c r="AG22" s="102"/>
      <c r="AH22" s="102">
        <f>'سال 99'!$AG22-'سال 99'!$AF22</f>
        <v>0</v>
      </c>
      <c r="AJ22" s="95"/>
      <c r="AK22" s="94" t="s">
        <v>264</v>
      </c>
      <c r="AL22" s="94" t="s">
        <v>265</v>
      </c>
      <c r="AM22" s="98"/>
      <c r="AN22" s="102"/>
      <c r="AO22" s="102">
        <f>'سال 99'!$AN22-'سال 99'!$AM22</f>
        <v>0</v>
      </c>
      <c r="AQ22" s="95"/>
      <c r="AR22" s="121">
        <v>26364.373</v>
      </c>
      <c r="AS22" s="121">
        <v>27670</v>
      </c>
      <c r="AT22" s="122">
        <v>1305.6270000000004</v>
      </c>
      <c r="AU22" s="121">
        <v>19239699.630400788</v>
      </c>
      <c r="AV22" s="124">
        <v>27670</v>
      </c>
      <c r="AW22" s="124">
        <v>31909</v>
      </c>
      <c r="AX22" s="125">
        <f t="shared" si="1"/>
        <v>4239</v>
      </c>
      <c r="AY22" s="139">
        <v>67992350.87436806</v>
      </c>
      <c r="AZ22" s="125">
        <v>31909</v>
      </c>
      <c r="BA22" s="125">
        <v>31909</v>
      </c>
      <c r="BB22" s="125">
        <f t="shared" si="3"/>
        <v>0</v>
      </c>
      <c r="BC22" s="140">
        <v>0</v>
      </c>
      <c r="BD22" s="147">
        <v>0</v>
      </c>
      <c r="BE22" s="147">
        <v>0</v>
      </c>
      <c r="BF22" s="147">
        <f t="shared" si="2"/>
        <v>0</v>
      </c>
      <c r="BG22" s="139">
        <f>BE22-BF22</f>
        <v>0</v>
      </c>
      <c r="BH22" s="147">
        <v>31909</v>
      </c>
      <c r="BI22" s="147">
        <v>31909</v>
      </c>
      <c r="BJ22" s="147">
        <v>0</v>
      </c>
      <c r="BK22" s="158">
        <v>0</v>
      </c>
      <c r="BL22" s="94">
        <v>31909</v>
      </c>
      <c r="BM22" s="94">
        <v>31909</v>
      </c>
      <c r="BN22" s="94">
        <v>0</v>
      </c>
      <c r="BO22" s="160">
        <v>0</v>
      </c>
    </row>
    <row r="23" spans="1:67" ht="28.5" customHeight="1">
      <c r="A23" s="128">
        <v>22</v>
      </c>
      <c r="B23" s="128" t="s">
        <v>19</v>
      </c>
      <c r="C23" s="128" t="s">
        <v>266</v>
      </c>
      <c r="D23" s="97">
        <v>1475</v>
      </c>
      <c r="E23" s="96">
        <v>5</v>
      </c>
      <c r="F23" s="96">
        <v>19969054</v>
      </c>
      <c r="G23" s="96" t="s">
        <v>164</v>
      </c>
      <c r="H23" s="96" t="s">
        <v>271</v>
      </c>
      <c r="I23" s="96" t="s">
        <v>272</v>
      </c>
      <c r="J23" s="96" t="s">
        <v>182</v>
      </c>
      <c r="K23" s="96">
        <v>8000</v>
      </c>
      <c r="L23" s="98"/>
      <c r="N23" s="98"/>
      <c r="O23" s="102"/>
      <c r="P23" s="95">
        <v>13328325.524008073</v>
      </c>
      <c r="R23" s="95"/>
      <c r="S23" s="17"/>
      <c r="T23" s="94" t="s">
        <v>261</v>
      </c>
      <c r="U23" s="94" t="s">
        <v>262</v>
      </c>
      <c r="V23" s="98">
        <v>0</v>
      </c>
      <c r="W23" s="17"/>
      <c r="X23" s="94" t="s">
        <v>263</v>
      </c>
      <c r="Y23" s="98"/>
      <c r="Z23" s="102"/>
      <c r="AA23" s="102">
        <f>'سال 99'!$Z23-'سال 99'!$Y23</f>
        <v>0</v>
      </c>
      <c r="AC23" s="95"/>
      <c r="AD23" s="94" t="s">
        <v>263</v>
      </c>
      <c r="AE23" s="94" t="s">
        <v>264</v>
      </c>
      <c r="AF23" s="98"/>
      <c r="AG23" s="102"/>
      <c r="AH23" s="102">
        <f>'سال 99'!$AG23-'سال 99'!$AF23</f>
        <v>0</v>
      </c>
      <c r="AJ23" s="95"/>
      <c r="AK23" s="94" t="s">
        <v>264</v>
      </c>
      <c r="AL23" s="94" t="s">
        <v>265</v>
      </c>
      <c r="AM23" s="98"/>
      <c r="AN23" s="102"/>
      <c r="AO23" s="102">
        <f>'سال 99'!$AN23-'سال 99'!$AM23</f>
        <v>0</v>
      </c>
      <c r="AQ23" s="95"/>
      <c r="AR23" s="123">
        <v>0</v>
      </c>
      <c r="AS23" s="123">
        <v>1475</v>
      </c>
      <c r="AT23" s="123">
        <v>1475</v>
      </c>
      <c r="AU23" s="123">
        <v>13328325.524008073</v>
      </c>
      <c r="AV23" s="124">
        <v>1475</v>
      </c>
      <c r="AW23" s="125">
        <v>2483</v>
      </c>
      <c r="AX23" s="125">
        <f t="shared" si="1"/>
        <v>1008</v>
      </c>
      <c r="AY23" s="139">
        <v>9907188.87429637</v>
      </c>
      <c r="AZ23" s="125">
        <v>2483</v>
      </c>
      <c r="BA23" s="125">
        <v>4620</v>
      </c>
      <c r="BB23" s="134">
        <f t="shared" si="3"/>
        <v>2137</v>
      </c>
      <c r="BC23" s="140">
        <v>22883100.663565364</v>
      </c>
      <c r="BD23" s="147">
        <v>0</v>
      </c>
      <c r="BE23" s="147">
        <v>0</v>
      </c>
      <c r="BF23" s="147">
        <f t="shared" si="2"/>
        <v>0</v>
      </c>
      <c r="BG23" s="139">
        <f>BE23-BF23</f>
        <v>0</v>
      </c>
      <c r="BH23" s="147">
        <v>4620</v>
      </c>
      <c r="BI23" s="147">
        <v>6650</v>
      </c>
      <c r="BJ23" s="147">
        <v>2030</v>
      </c>
      <c r="BK23" s="158">
        <v>27124924.223602656</v>
      </c>
      <c r="BL23" s="94">
        <v>6650</v>
      </c>
      <c r="BM23" s="94">
        <v>7200</v>
      </c>
      <c r="BN23" s="94">
        <v>550</v>
      </c>
      <c r="BO23" s="160">
        <v>7874674.54947895</v>
      </c>
    </row>
    <row r="24" spans="1:67" ht="28.5" customHeight="1">
      <c r="A24" s="128">
        <v>23</v>
      </c>
      <c r="B24" s="128" t="s">
        <v>19</v>
      </c>
      <c r="C24" s="128" t="s">
        <v>307</v>
      </c>
      <c r="D24" s="97" t="e">
        <f aca="true" t="shared" si="4" ref="D24:D45">#REF!+#REF!+#REF!+#REF!+#REF!+#REF!+#REF!</f>
        <v>#REF!</v>
      </c>
      <c r="E24" s="96">
        <v>48</v>
      </c>
      <c r="F24" s="96">
        <v>97654303</v>
      </c>
      <c r="G24" s="96" t="s">
        <v>159</v>
      </c>
      <c r="H24" s="96" t="s">
        <v>17</v>
      </c>
      <c r="I24" s="96" t="s">
        <v>170</v>
      </c>
      <c r="J24" s="96" t="s">
        <v>69</v>
      </c>
      <c r="K24" s="96">
        <v>7000</v>
      </c>
      <c r="L24" s="98" t="s">
        <v>242</v>
      </c>
      <c r="M24" s="94" t="s">
        <v>252</v>
      </c>
      <c r="N24" s="98">
        <v>121841</v>
      </c>
      <c r="O24" s="102">
        <v>134965.18</v>
      </c>
      <c r="P24" s="95">
        <v>223216400.50383896</v>
      </c>
      <c r="Q24" s="94" t="s">
        <v>305</v>
      </c>
      <c r="R24" s="95">
        <v>192216675.44873288</v>
      </c>
      <c r="S24" s="17">
        <v>9186925.999999996</v>
      </c>
      <c r="T24" s="94" t="s">
        <v>261</v>
      </c>
      <c r="U24" s="94" t="s">
        <v>262</v>
      </c>
      <c r="V24" s="98">
        <v>134965.18</v>
      </c>
      <c r="W24" s="17"/>
      <c r="X24" s="94" t="s">
        <v>263</v>
      </c>
      <c r="Y24" s="98"/>
      <c r="Z24" s="102"/>
      <c r="AA24" s="102">
        <f>'سال 99'!$Z24-'سال 99'!$Y24</f>
        <v>0</v>
      </c>
      <c r="AC24" s="95"/>
      <c r="AD24" s="94" t="s">
        <v>263</v>
      </c>
      <c r="AE24" s="94" t="s">
        <v>264</v>
      </c>
      <c r="AF24" s="98"/>
      <c r="AG24" s="102"/>
      <c r="AH24" s="102">
        <f>'سال 99'!$AG24-'سال 99'!$AF24</f>
        <v>0</v>
      </c>
      <c r="AJ24" s="95"/>
      <c r="AK24" s="94" t="s">
        <v>264</v>
      </c>
      <c r="AL24" s="94" t="s">
        <v>265</v>
      </c>
      <c r="AM24" s="98"/>
      <c r="AN24" s="102"/>
      <c r="AO24" s="102">
        <f>'سال 99'!$AN24-'سال 99'!$AM24</f>
        <v>0</v>
      </c>
      <c r="AQ24" s="95"/>
      <c r="AR24" s="121">
        <v>134965.18</v>
      </c>
      <c r="AS24" s="121">
        <v>149014</v>
      </c>
      <c r="AT24" s="122">
        <v>14048.820000000007</v>
      </c>
      <c r="AU24" s="121">
        <v>223216400.50383896</v>
      </c>
      <c r="AV24" s="125">
        <v>149014</v>
      </c>
      <c r="AW24" s="125">
        <v>164553</v>
      </c>
      <c r="AX24" s="127">
        <f t="shared" si="1"/>
        <v>15539</v>
      </c>
      <c r="AY24" s="139">
        <v>268758719.9048915</v>
      </c>
      <c r="AZ24" s="125">
        <v>164553</v>
      </c>
      <c r="BA24" s="125">
        <v>182053</v>
      </c>
      <c r="BB24" s="127">
        <f>BA24-AZ24</f>
        <v>17500</v>
      </c>
      <c r="BC24" s="140">
        <v>330006614.68368185</v>
      </c>
      <c r="BD24" s="147">
        <v>182053</v>
      </c>
      <c r="BE24" s="147">
        <v>196802</v>
      </c>
      <c r="BF24" s="147">
        <f t="shared" si="2"/>
        <v>14749</v>
      </c>
      <c r="BG24" s="139">
        <v>313526164.95613116</v>
      </c>
      <c r="BH24" s="147">
        <v>196802</v>
      </c>
      <c r="BI24" s="147">
        <v>204872.7</v>
      </c>
      <c r="BJ24" s="147">
        <v>8070.700000000012</v>
      </c>
      <c r="BK24" s="158">
        <v>190229434.01190943</v>
      </c>
      <c r="BL24" s="94">
        <v>204872.7</v>
      </c>
      <c r="BM24" s="94">
        <v>218571.7</v>
      </c>
      <c r="BN24" s="94">
        <v>13699</v>
      </c>
      <c r="BO24" s="160">
        <v>346135720.19887877</v>
      </c>
    </row>
    <row r="25" spans="1:67" ht="28.5" customHeight="1">
      <c r="A25" s="128">
        <v>24</v>
      </c>
      <c r="B25" s="128" t="s">
        <v>19</v>
      </c>
      <c r="C25" s="128" t="s">
        <v>308</v>
      </c>
      <c r="D25" s="97" t="e">
        <f t="shared" si="4"/>
        <v>#REF!</v>
      </c>
      <c r="E25" s="96">
        <v>48</v>
      </c>
      <c r="F25" s="96">
        <v>26333250</v>
      </c>
      <c r="G25" s="96" t="s">
        <v>159</v>
      </c>
      <c r="H25" s="96" t="s">
        <v>17</v>
      </c>
      <c r="I25" s="96" t="s">
        <v>70</v>
      </c>
      <c r="J25" s="96" t="s">
        <v>69</v>
      </c>
      <c r="K25" s="96">
        <v>7000</v>
      </c>
      <c r="L25" s="98" t="s">
        <v>242</v>
      </c>
      <c r="M25" s="94" t="s">
        <v>252</v>
      </c>
      <c r="N25" s="98">
        <v>121877</v>
      </c>
      <c r="O25" s="102">
        <v>134993.16</v>
      </c>
      <c r="P25" s="95">
        <v>222279289.53638983</v>
      </c>
      <c r="Q25" s="94" t="s">
        <v>305</v>
      </c>
      <c r="R25" s="95">
        <v>192099214.56835052</v>
      </c>
      <c r="S25" s="17">
        <v>9181312.000000004</v>
      </c>
      <c r="T25" s="94" t="s">
        <v>261</v>
      </c>
      <c r="U25" s="94" t="s">
        <v>262</v>
      </c>
      <c r="V25" s="98">
        <v>134993.16</v>
      </c>
      <c r="W25" s="17"/>
      <c r="X25" s="94" t="s">
        <v>263</v>
      </c>
      <c r="Y25" s="98"/>
      <c r="Z25" s="102"/>
      <c r="AA25" s="102">
        <f>'سال 99'!$Z25-'سال 99'!$Y25</f>
        <v>0</v>
      </c>
      <c r="AC25" s="95"/>
      <c r="AD25" s="94" t="s">
        <v>263</v>
      </c>
      <c r="AE25" s="94" t="s">
        <v>264</v>
      </c>
      <c r="AF25" s="98"/>
      <c r="AG25" s="102"/>
      <c r="AH25" s="102">
        <f>'سال 99'!$AG25-'سال 99'!$AF25</f>
        <v>0</v>
      </c>
      <c r="AJ25" s="95"/>
      <c r="AK25" s="94" t="s">
        <v>264</v>
      </c>
      <c r="AL25" s="94" t="s">
        <v>265</v>
      </c>
      <c r="AM25" s="98"/>
      <c r="AN25" s="102"/>
      <c r="AO25" s="102">
        <f>'سال 99'!$AN25-'سال 99'!$AM25</f>
        <v>0</v>
      </c>
      <c r="AQ25" s="95"/>
      <c r="AR25" s="123">
        <v>134993.16</v>
      </c>
      <c r="AS25" s="123">
        <v>148983</v>
      </c>
      <c r="AT25" s="123">
        <v>13989.839999999997</v>
      </c>
      <c r="AU25" s="123">
        <v>222279289.53638983</v>
      </c>
      <c r="AV25" s="125">
        <v>148983</v>
      </c>
      <c r="AW25" s="125">
        <v>164453</v>
      </c>
      <c r="AX25" s="127">
        <f t="shared" si="1"/>
        <v>15470</v>
      </c>
      <c r="AY25" s="139">
        <v>267565312.88555712</v>
      </c>
      <c r="AZ25" s="125">
        <v>164453</v>
      </c>
      <c r="BA25" s="125">
        <v>182069</v>
      </c>
      <c r="BB25" s="127">
        <f>BA25-AZ25</f>
        <v>17616</v>
      </c>
      <c r="BC25" s="140">
        <v>332194087.10101366</v>
      </c>
      <c r="BD25" s="147">
        <v>182069</v>
      </c>
      <c r="BE25" s="147">
        <v>194876</v>
      </c>
      <c r="BF25" s="147">
        <f t="shared" si="2"/>
        <v>12807</v>
      </c>
      <c r="BG25" s="139">
        <v>272244192.46004283</v>
      </c>
      <c r="BH25" s="147">
        <v>194876</v>
      </c>
      <c r="BI25" s="147">
        <v>203003.58</v>
      </c>
      <c r="BJ25" s="147">
        <v>8127.579999999987</v>
      </c>
      <c r="BK25" s="158">
        <v>191570117.00181028</v>
      </c>
      <c r="BL25" s="94">
        <v>203003.58</v>
      </c>
      <c r="BM25" s="94">
        <v>216743.36</v>
      </c>
      <c r="BN25" s="94">
        <v>13739.779999999999</v>
      </c>
      <c r="BO25" s="160">
        <v>347166117.6490364</v>
      </c>
    </row>
    <row r="26" spans="1:67" ht="28.5" customHeight="1">
      <c r="A26" s="128">
        <v>25</v>
      </c>
      <c r="B26" s="128" t="s">
        <v>19</v>
      </c>
      <c r="C26" s="128" t="s">
        <v>309</v>
      </c>
      <c r="D26" s="97" t="e">
        <f t="shared" si="4"/>
        <v>#REF!</v>
      </c>
      <c r="E26" s="96">
        <v>48</v>
      </c>
      <c r="F26" s="96">
        <v>97654265</v>
      </c>
      <c r="G26" s="96" t="s">
        <v>159</v>
      </c>
      <c r="H26" s="96" t="s">
        <v>17</v>
      </c>
      <c r="I26" s="96" t="s">
        <v>71</v>
      </c>
      <c r="J26" s="96" t="s">
        <v>69</v>
      </c>
      <c r="K26" s="96">
        <v>7000</v>
      </c>
      <c r="L26" s="98" t="s">
        <v>242</v>
      </c>
      <c r="M26" s="94" t="s">
        <v>252</v>
      </c>
      <c r="N26" s="98">
        <v>121542</v>
      </c>
      <c r="O26" s="102">
        <v>134633.46</v>
      </c>
      <c r="P26" s="95">
        <v>220701549.30126485</v>
      </c>
      <c r="Q26" s="94" t="s">
        <v>305</v>
      </c>
      <c r="R26" s="95">
        <v>191737458.4903642</v>
      </c>
      <c r="S26" s="17">
        <v>9164021.999999994</v>
      </c>
      <c r="T26" s="94" t="s">
        <v>261</v>
      </c>
      <c r="U26" s="94" t="s">
        <v>262</v>
      </c>
      <c r="V26" s="98">
        <v>134633.46</v>
      </c>
      <c r="W26" s="17"/>
      <c r="X26" s="94" t="s">
        <v>263</v>
      </c>
      <c r="Y26" s="98"/>
      <c r="Z26" s="102"/>
      <c r="AA26" s="102">
        <f>'سال 99'!$Z26-'سال 99'!$Y26</f>
        <v>0</v>
      </c>
      <c r="AC26" s="95"/>
      <c r="AD26" s="94" t="s">
        <v>263</v>
      </c>
      <c r="AE26" s="94" t="s">
        <v>264</v>
      </c>
      <c r="AF26" s="98"/>
      <c r="AG26" s="102"/>
      <c r="AH26" s="102">
        <f>'سال 99'!$AG26-'سال 99'!$AF26</f>
        <v>0</v>
      </c>
      <c r="AJ26" s="95"/>
      <c r="AK26" s="94" t="s">
        <v>264</v>
      </c>
      <c r="AL26" s="94" t="s">
        <v>265</v>
      </c>
      <c r="AM26" s="98"/>
      <c r="AN26" s="102"/>
      <c r="AO26" s="102">
        <f>'سال 99'!$AN26-'سال 99'!$AM26</f>
        <v>0</v>
      </c>
      <c r="AQ26" s="95"/>
      <c r="AR26" s="121">
        <v>134633.46</v>
      </c>
      <c r="AS26" s="121">
        <v>148524</v>
      </c>
      <c r="AT26" s="122">
        <v>13890.540000000008</v>
      </c>
      <c r="AU26" s="121">
        <v>220701549.30126485</v>
      </c>
      <c r="AV26" s="125">
        <v>148524</v>
      </c>
      <c r="AW26" s="125">
        <v>163910</v>
      </c>
      <c r="AX26" s="127">
        <f t="shared" si="1"/>
        <v>15386</v>
      </c>
      <c r="AY26" s="139">
        <v>266112469.55767173</v>
      </c>
      <c r="AZ26" s="125">
        <v>163910</v>
      </c>
      <c r="BA26" s="125">
        <v>181343</v>
      </c>
      <c r="BB26" s="127">
        <f>BA26-AZ26</f>
        <v>17433</v>
      </c>
      <c r="BC26" s="140">
        <v>328743160.7874643</v>
      </c>
      <c r="BD26" s="147">
        <v>181343</v>
      </c>
      <c r="BE26" s="147">
        <v>195959</v>
      </c>
      <c r="BF26" s="147">
        <f t="shared" si="2"/>
        <v>14616</v>
      </c>
      <c r="BG26" s="139">
        <v>310698923.79136306</v>
      </c>
      <c r="BH26" s="147">
        <v>195959</v>
      </c>
      <c r="BI26" s="147">
        <v>204189.56</v>
      </c>
      <c r="BJ26" s="147">
        <v>8230.559999999998</v>
      </c>
      <c r="BK26" s="158">
        <v>193997394.32776073</v>
      </c>
      <c r="BL26" s="94">
        <v>204189.56</v>
      </c>
      <c r="BM26" s="94">
        <v>217962.5</v>
      </c>
      <c r="BN26" s="94">
        <v>13772.940000000002</v>
      </c>
      <c r="BO26" s="160">
        <v>348003978.8419553</v>
      </c>
    </row>
    <row r="27" spans="1:67" ht="28.5" customHeight="1">
      <c r="A27" s="128">
        <v>26</v>
      </c>
      <c r="B27" s="128" t="s">
        <v>19</v>
      </c>
      <c r="C27" s="128" t="s">
        <v>310</v>
      </c>
      <c r="D27" s="97" t="e">
        <f t="shared" si="4"/>
        <v>#REF!</v>
      </c>
      <c r="E27" s="96">
        <v>89</v>
      </c>
      <c r="F27" s="96">
        <v>98822790</v>
      </c>
      <c r="G27" s="96" t="s">
        <v>159</v>
      </c>
      <c r="H27" s="96" t="s">
        <v>17</v>
      </c>
      <c r="I27" s="96" t="s">
        <v>72</v>
      </c>
      <c r="J27" s="96" t="s">
        <v>69</v>
      </c>
      <c r="K27" s="96">
        <v>7000</v>
      </c>
      <c r="L27" s="98" t="s">
        <v>242</v>
      </c>
      <c r="M27" s="94" t="s">
        <v>252</v>
      </c>
      <c r="N27" s="98">
        <v>188671</v>
      </c>
      <c r="O27" s="102">
        <v>211840.23</v>
      </c>
      <c r="P27" s="95">
        <v>385819770.88912815</v>
      </c>
      <c r="Q27" s="94" t="s">
        <v>305</v>
      </c>
      <c r="R27" s="95">
        <v>339336428.1278563</v>
      </c>
      <c r="S27" s="17">
        <v>16218461.000000007</v>
      </c>
      <c r="T27" s="94" t="s">
        <v>261</v>
      </c>
      <c r="U27" s="94" t="s">
        <v>262</v>
      </c>
      <c r="V27" s="98">
        <v>211840.23</v>
      </c>
      <c r="W27" s="17"/>
      <c r="X27" s="94" t="s">
        <v>263</v>
      </c>
      <c r="Y27" s="98"/>
      <c r="Z27" s="102"/>
      <c r="AA27" s="102">
        <f>'سال 99'!$Z27-'سال 99'!$Y27</f>
        <v>0</v>
      </c>
      <c r="AC27" s="95"/>
      <c r="AD27" s="94" t="s">
        <v>263</v>
      </c>
      <c r="AE27" s="94" t="s">
        <v>264</v>
      </c>
      <c r="AF27" s="98"/>
      <c r="AG27" s="102"/>
      <c r="AH27" s="102">
        <f>'سال 99'!$AG27-'سال 99'!$AF27</f>
        <v>0</v>
      </c>
      <c r="AJ27" s="95"/>
      <c r="AK27" s="94" t="s">
        <v>264</v>
      </c>
      <c r="AL27" s="94" t="s">
        <v>265</v>
      </c>
      <c r="AM27" s="98"/>
      <c r="AN27" s="102"/>
      <c r="AO27" s="102">
        <f>'سال 99'!$AN27-'سال 99'!$AM27</f>
        <v>0</v>
      </c>
      <c r="AQ27" s="95"/>
      <c r="AR27" s="123">
        <v>211840.23</v>
      </c>
      <c r="AS27" s="123">
        <v>236123</v>
      </c>
      <c r="AT27" s="123">
        <v>24282.76999999999</v>
      </c>
      <c r="AU27" s="123">
        <v>385819770.88912815</v>
      </c>
      <c r="AV27" s="125">
        <v>236123</v>
      </c>
      <c r="AW27" s="125">
        <v>261274</v>
      </c>
      <c r="AX27" s="127">
        <f t="shared" si="1"/>
        <v>25151</v>
      </c>
      <c r="AY27" s="139">
        <v>435005506.4243469</v>
      </c>
      <c r="AZ27" s="125">
        <v>261274</v>
      </c>
      <c r="BA27" s="125">
        <v>291496</v>
      </c>
      <c r="BB27" s="127">
        <f>BA27-AZ27</f>
        <v>30222</v>
      </c>
      <c r="BC27" s="140">
        <v>569911994.798299</v>
      </c>
      <c r="BD27" s="147">
        <v>291496</v>
      </c>
      <c r="BE27" s="147">
        <v>315483</v>
      </c>
      <c r="BF27" s="147">
        <f t="shared" si="2"/>
        <v>23987</v>
      </c>
      <c r="BG27" s="139">
        <v>509902509.9195009</v>
      </c>
      <c r="BH27" s="147">
        <v>315483</v>
      </c>
      <c r="BI27" s="147">
        <v>329917.26</v>
      </c>
      <c r="BJ27" s="147">
        <v>14434.26000000001</v>
      </c>
      <c r="BK27" s="158">
        <v>340220936.2484966</v>
      </c>
      <c r="BL27" s="94">
        <v>329917.26</v>
      </c>
      <c r="BM27" s="94">
        <v>354144.48</v>
      </c>
      <c r="BN27" s="94">
        <v>24227.219999999972</v>
      </c>
      <c r="BO27" s="160">
        <v>612154627.5725724</v>
      </c>
    </row>
    <row r="28" spans="1:67" ht="28.5" customHeight="1">
      <c r="A28" s="128">
        <v>27</v>
      </c>
      <c r="B28" s="128" t="s">
        <v>199</v>
      </c>
      <c r="C28" s="123" t="s">
        <v>189</v>
      </c>
      <c r="D28" s="97" t="e">
        <f t="shared" si="4"/>
        <v>#REF!</v>
      </c>
      <c r="E28" s="96">
        <v>100</v>
      </c>
      <c r="F28" s="96">
        <v>10873449</v>
      </c>
      <c r="G28" s="96" t="s">
        <v>150</v>
      </c>
      <c r="H28" s="96" t="s">
        <v>191</v>
      </c>
      <c r="I28" s="96" t="s">
        <v>194</v>
      </c>
      <c r="J28" s="96" t="s">
        <v>182</v>
      </c>
      <c r="K28" s="96">
        <v>7000</v>
      </c>
      <c r="L28" s="98" t="s">
        <v>242</v>
      </c>
      <c r="M28" s="94" t="s">
        <v>252</v>
      </c>
      <c r="N28" s="98">
        <v>152239</v>
      </c>
      <c r="O28" s="102">
        <v>175904.84</v>
      </c>
      <c r="P28" s="95">
        <v>274419460.446935</v>
      </c>
      <c r="Q28" s="94" t="s">
        <v>305</v>
      </c>
      <c r="R28" s="95">
        <v>243547025.25875112</v>
      </c>
      <c r="S28" s="17">
        <v>16566087.999999998</v>
      </c>
      <c r="T28" s="94" t="s">
        <v>261</v>
      </c>
      <c r="U28" s="94" t="s">
        <v>262</v>
      </c>
      <c r="V28" s="98">
        <v>175904.84</v>
      </c>
      <c r="W28" s="17"/>
      <c r="X28" s="94" t="s">
        <v>263</v>
      </c>
      <c r="Y28" s="98"/>
      <c r="Z28" s="102"/>
      <c r="AA28" s="102">
        <f>'سال 99'!$Z28-'سال 99'!$Y28</f>
        <v>0</v>
      </c>
      <c r="AC28" s="95"/>
      <c r="AD28" s="94" t="s">
        <v>263</v>
      </c>
      <c r="AE28" s="94" t="s">
        <v>264</v>
      </c>
      <c r="AF28" s="98"/>
      <c r="AG28" s="102"/>
      <c r="AH28" s="102">
        <f>'سال 99'!$AG28-'سال 99'!$AF28</f>
        <v>0</v>
      </c>
      <c r="AJ28" s="95"/>
      <c r="AK28" s="94" t="s">
        <v>264</v>
      </c>
      <c r="AL28" s="94" t="s">
        <v>265</v>
      </c>
      <c r="AM28" s="98"/>
      <c r="AN28" s="102"/>
      <c r="AO28" s="102">
        <f>'سال 99'!$AN28-'سال 99'!$AM28</f>
        <v>0</v>
      </c>
      <c r="AQ28" s="95"/>
      <c r="AR28" s="121">
        <v>175904.84</v>
      </c>
      <c r="AS28" s="121">
        <v>200457</v>
      </c>
      <c r="AT28" s="122">
        <v>24552.160000000003</v>
      </c>
      <c r="AU28" s="121">
        <v>274419460.446935</v>
      </c>
      <c r="AV28" s="125">
        <v>200457</v>
      </c>
      <c r="AW28" s="125">
        <v>226637</v>
      </c>
      <c r="AX28" s="127">
        <f t="shared" si="1"/>
        <v>26180</v>
      </c>
      <c r="AY28" s="139">
        <v>318386968.3743918</v>
      </c>
      <c r="AZ28" s="125">
        <v>226637</v>
      </c>
      <c r="BA28" s="125">
        <v>256811</v>
      </c>
      <c r="BB28" s="127">
        <f>BA28-AZ28</f>
        <v>30174</v>
      </c>
      <c r="BC28" s="140">
        <v>399929322.8909152</v>
      </c>
      <c r="BD28" s="147">
        <v>256811</v>
      </c>
      <c r="BE28" s="147">
        <v>283995</v>
      </c>
      <c r="BF28" s="147">
        <f t="shared" si="2"/>
        <v>27184</v>
      </c>
      <c r="BG28" s="139">
        <v>405942676.0744157</v>
      </c>
      <c r="BH28" s="147">
        <v>283995</v>
      </c>
      <c r="BI28" s="147">
        <v>299451.96</v>
      </c>
      <c r="BJ28" s="147">
        <v>15456.960000000021</v>
      </c>
      <c r="BK28" s="158">
        <v>255833066.55748814</v>
      </c>
      <c r="BL28" s="94">
        <v>299451.96</v>
      </c>
      <c r="BM28" s="94">
        <v>324985.72</v>
      </c>
      <c r="BN28" s="94">
        <v>25533.75999999995</v>
      </c>
      <c r="BO28" s="160">
        <v>452929852.17242557</v>
      </c>
    </row>
    <row r="29" spans="1:67" ht="28.5" customHeight="1">
      <c r="A29" s="128">
        <v>28</v>
      </c>
      <c r="B29" s="128" t="s">
        <v>199</v>
      </c>
      <c r="C29" s="123" t="s">
        <v>187</v>
      </c>
      <c r="D29" s="97" t="e">
        <f t="shared" si="4"/>
        <v>#REF!</v>
      </c>
      <c r="E29" s="96">
        <v>5</v>
      </c>
      <c r="F29" s="96">
        <v>11003680</v>
      </c>
      <c r="G29" s="96" t="s">
        <v>150</v>
      </c>
      <c r="H29" s="96" t="s">
        <v>190</v>
      </c>
      <c r="I29" s="96" t="s">
        <v>193</v>
      </c>
      <c r="J29" s="96" t="s">
        <v>192</v>
      </c>
      <c r="K29" s="96">
        <v>8000</v>
      </c>
      <c r="L29" s="98" t="s">
        <v>242</v>
      </c>
      <c r="M29" s="94" t="s">
        <v>252</v>
      </c>
      <c r="N29" s="98">
        <v>10209</v>
      </c>
      <c r="O29" s="102">
        <v>11717.256</v>
      </c>
      <c r="P29" s="95">
        <v>21889599.096392635</v>
      </c>
      <c r="Q29" s="94" t="s">
        <v>305</v>
      </c>
      <c r="R29" s="95">
        <v>19404738.58197281</v>
      </c>
      <c r="S29" s="17">
        <v>1206604.7999999996</v>
      </c>
      <c r="T29" s="94" t="s">
        <v>261</v>
      </c>
      <c r="U29" s="94" t="s">
        <v>262</v>
      </c>
      <c r="V29" s="98">
        <v>11717.256</v>
      </c>
      <c r="W29" s="17"/>
      <c r="X29" s="94" t="s">
        <v>263</v>
      </c>
      <c r="Y29" s="98"/>
      <c r="Z29" s="102"/>
      <c r="AA29" s="102">
        <f>'سال 99'!$Z29-'سال 99'!$Y29</f>
        <v>0</v>
      </c>
      <c r="AC29" s="95"/>
      <c r="AD29" s="94" t="s">
        <v>263</v>
      </c>
      <c r="AE29" s="94" t="s">
        <v>264</v>
      </c>
      <c r="AF29" s="98"/>
      <c r="AG29" s="102"/>
      <c r="AH29" s="102">
        <f>'سال 99'!$AG29-'سال 99'!$AF29</f>
        <v>0</v>
      </c>
      <c r="AJ29" s="95"/>
      <c r="AK29" s="94" t="s">
        <v>264</v>
      </c>
      <c r="AL29" s="94" t="s">
        <v>265</v>
      </c>
      <c r="AM29" s="98"/>
      <c r="AN29" s="102"/>
      <c r="AO29" s="102">
        <f>'سال 99'!$AN29-'سال 99'!$AM29</f>
        <v>0</v>
      </c>
      <c r="AQ29" s="95"/>
      <c r="AR29" s="123">
        <v>11717.256</v>
      </c>
      <c r="AS29" s="123">
        <v>13285</v>
      </c>
      <c r="AT29" s="123">
        <v>1567.7440000000006</v>
      </c>
      <c r="AU29" s="123">
        <v>21889599.096392635</v>
      </c>
      <c r="AV29" s="125">
        <v>13285</v>
      </c>
      <c r="AW29" s="125">
        <v>15204</v>
      </c>
      <c r="AX29" s="125">
        <f t="shared" si="1"/>
        <v>1919</v>
      </c>
      <c r="AY29" s="139">
        <v>29162704.292383615</v>
      </c>
      <c r="AZ29" s="125">
        <v>15204</v>
      </c>
      <c r="BA29" s="125">
        <v>17462</v>
      </c>
      <c r="BB29" s="125">
        <f aca="true" t="shared" si="5" ref="BB29:BB70">BA29-AZ29</f>
        <v>2258</v>
      </c>
      <c r="BC29" s="140">
        <v>37407859.04689073</v>
      </c>
      <c r="BD29" s="147">
        <v>17462</v>
      </c>
      <c r="BE29" s="147">
        <v>19266</v>
      </c>
      <c r="BF29" s="147">
        <f t="shared" si="2"/>
        <v>1804</v>
      </c>
      <c r="BG29" s="139">
        <v>33684358.7961846</v>
      </c>
      <c r="BH29" s="147">
        <v>19266</v>
      </c>
      <c r="BI29" s="147">
        <v>20253.248</v>
      </c>
      <c r="BJ29" s="147">
        <v>987.2479999999996</v>
      </c>
      <c r="BK29" s="158">
        <v>20436965.552342232</v>
      </c>
      <c r="BL29" s="94">
        <v>20253.248</v>
      </c>
      <c r="BM29" s="94">
        <v>21934.555</v>
      </c>
      <c r="BN29" s="94">
        <v>1681.3070000000007</v>
      </c>
      <c r="BO29" s="160">
        <v>37307237.48764628</v>
      </c>
    </row>
    <row r="30" spans="1:67" ht="28.5" customHeight="1">
      <c r="A30" s="128">
        <v>29</v>
      </c>
      <c r="B30" s="128" t="s">
        <v>199</v>
      </c>
      <c r="C30" s="123" t="s">
        <v>187</v>
      </c>
      <c r="D30" s="97" t="e">
        <f t="shared" si="4"/>
        <v>#REF!</v>
      </c>
      <c r="E30" s="96">
        <v>5</v>
      </c>
      <c r="F30" s="96">
        <v>11003593</v>
      </c>
      <c r="G30" s="96" t="s">
        <v>150</v>
      </c>
      <c r="H30" s="96" t="s">
        <v>190</v>
      </c>
      <c r="I30" s="96" t="s">
        <v>193</v>
      </c>
      <c r="J30" s="96" t="s">
        <v>192</v>
      </c>
      <c r="K30" s="96">
        <v>8000</v>
      </c>
      <c r="L30" s="98" t="s">
        <v>242</v>
      </c>
      <c r="M30" s="94" t="s">
        <v>252</v>
      </c>
      <c r="N30" s="98">
        <v>9223</v>
      </c>
      <c r="O30" s="102">
        <v>10617.785</v>
      </c>
      <c r="P30" s="95">
        <v>20430114.70101505</v>
      </c>
      <c r="Q30" s="94" t="s">
        <v>305</v>
      </c>
      <c r="R30" s="95">
        <v>17944857.042210974</v>
      </c>
      <c r="S30" s="17">
        <v>1115827.9999999998</v>
      </c>
      <c r="T30" s="94" t="s">
        <v>261</v>
      </c>
      <c r="U30" s="94" t="s">
        <v>262</v>
      </c>
      <c r="V30" s="98">
        <v>10617.785</v>
      </c>
      <c r="W30" s="17"/>
      <c r="X30" s="94" t="s">
        <v>263</v>
      </c>
      <c r="Y30" s="98"/>
      <c r="Z30" s="102"/>
      <c r="AA30" s="102">
        <f>'سال 99'!$Z30-'سال 99'!$Y30</f>
        <v>0</v>
      </c>
      <c r="AC30" s="95"/>
      <c r="AD30" s="94" t="s">
        <v>263</v>
      </c>
      <c r="AE30" s="94" t="s">
        <v>264</v>
      </c>
      <c r="AF30" s="98"/>
      <c r="AG30" s="102"/>
      <c r="AH30" s="102">
        <f>'سال 99'!$AG30-'سال 99'!$AF30</f>
        <v>0</v>
      </c>
      <c r="AJ30" s="95"/>
      <c r="AK30" s="94" t="s">
        <v>264</v>
      </c>
      <c r="AL30" s="94" t="s">
        <v>265</v>
      </c>
      <c r="AM30" s="98"/>
      <c r="AN30" s="102"/>
      <c r="AO30" s="102">
        <f>'سال 99'!$AN30-'سال 99'!$AM30</f>
        <v>0</v>
      </c>
      <c r="AQ30" s="95"/>
      <c r="AR30" s="121">
        <v>10617.785</v>
      </c>
      <c r="AS30" s="121">
        <v>12081</v>
      </c>
      <c r="AT30" s="122">
        <v>1463.2150000000001</v>
      </c>
      <c r="AU30" s="121">
        <v>20430114.70101505</v>
      </c>
      <c r="AV30" s="125">
        <v>12081</v>
      </c>
      <c r="AW30" s="125">
        <v>13667</v>
      </c>
      <c r="AX30" s="125">
        <f aca="true" t="shared" si="6" ref="AX30:AX62">AW30-AV30</f>
        <v>1586</v>
      </c>
      <c r="AY30" s="139">
        <v>24102162.067597926</v>
      </c>
      <c r="AZ30" s="125">
        <v>13667</v>
      </c>
      <c r="BA30" s="125">
        <v>15408</v>
      </c>
      <c r="BB30" s="125">
        <f t="shared" si="5"/>
        <v>1741</v>
      </c>
      <c r="BC30" s="140">
        <v>28842817.803647812</v>
      </c>
      <c r="BD30" s="147">
        <v>15408</v>
      </c>
      <c r="BE30" s="147">
        <v>17175</v>
      </c>
      <c r="BF30" s="147">
        <f t="shared" si="2"/>
        <v>1767</v>
      </c>
      <c r="BG30" s="139">
        <v>32993493.34415642</v>
      </c>
      <c r="BH30" s="147">
        <v>17175</v>
      </c>
      <c r="BI30" s="147">
        <v>18084.37</v>
      </c>
      <c r="BJ30" s="147">
        <v>909.369999999999</v>
      </c>
      <c r="BK30" s="158">
        <v>18824817.436280895</v>
      </c>
      <c r="BL30" s="94">
        <v>18084.37</v>
      </c>
      <c r="BM30" s="94">
        <v>19591.308</v>
      </c>
      <c r="BN30" s="94">
        <v>1506.938000000002</v>
      </c>
      <c r="BO30" s="160">
        <v>33438089.441820413</v>
      </c>
    </row>
    <row r="31" spans="1:67" ht="28.5" customHeight="1">
      <c r="A31" s="128">
        <v>30</v>
      </c>
      <c r="B31" s="128" t="s">
        <v>199</v>
      </c>
      <c r="C31" s="123" t="s">
        <v>200</v>
      </c>
      <c r="D31" s="97" t="e">
        <f t="shared" si="4"/>
        <v>#REF!</v>
      </c>
      <c r="E31" s="96">
        <v>5</v>
      </c>
      <c r="F31" s="96">
        <v>11151181</v>
      </c>
      <c r="G31" s="96" t="s">
        <v>204</v>
      </c>
      <c r="H31" s="96" t="s">
        <v>207</v>
      </c>
      <c r="I31" s="96" t="s">
        <v>205</v>
      </c>
      <c r="J31" s="96" t="s">
        <v>206</v>
      </c>
      <c r="K31" s="96">
        <v>8000</v>
      </c>
      <c r="L31" s="98" t="s">
        <v>242</v>
      </c>
      <c r="M31" s="94" t="s">
        <v>252</v>
      </c>
      <c r="N31" s="98">
        <v>8056</v>
      </c>
      <c r="O31" s="102">
        <v>8687.667</v>
      </c>
      <c r="P31" s="95">
        <v>11931923.849236611</v>
      </c>
      <c r="Q31" s="94" t="s">
        <v>305</v>
      </c>
      <c r="R31" s="95">
        <v>7095577.624916399</v>
      </c>
      <c r="S31" s="17">
        <v>505333.59999999957</v>
      </c>
      <c r="T31" s="94" t="s">
        <v>261</v>
      </c>
      <c r="U31" s="94" t="s">
        <v>262</v>
      </c>
      <c r="V31" s="98">
        <v>8687.667</v>
      </c>
      <c r="W31" s="17"/>
      <c r="X31" s="94" t="s">
        <v>263</v>
      </c>
      <c r="Y31" s="98"/>
      <c r="Z31" s="98"/>
      <c r="AA31" s="102">
        <f>'سال 99'!$Z31-'سال 99'!$Y31</f>
        <v>0</v>
      </c>
      <c r="AC31" s="95"/>
      <c r="AD31" s="94" t="s">
        <v>263</v>
      </c>
      <c r="AE31" s="94" t="s">
        <v>264</v>
      </c>
      <c r="AF31" s="98"/>
      <c r="AG31" s="98"/>
      <c r="AH31" s="102">
        <f>'سال 99'!$AG31-'سال 99'!$AF31</f>
        <v>0</v>
      </c>
      <c r="AJ31" s="95"/>
      <c r="AK31" s="94" t="s">
        <v>264</v>
      </c>
      <c r="AL31" s="94" t="s">
        <v>265</v>
      </c>
      <c r="AM31" s="98"/>
      <c r="AN31" s="98"/>
      <c r="AO31" s="102">
        <f>'سال 99'!$AN31-'سال 99'!$AM31</f>
        <v>0</v>
      </c>
      <c r="AQ31" s="95"/>
      <c r="AR31" s="123">
        <v>8687.667</v>
      </c>
      <c r="AS31" s="123">
        <v>9666</v>
      </c>
      <c r="AT31" s="123">
        <v>978.3330000000005</v>
      </c>
      <c r="AU31" s="123">
        <v>11931923.849236611</v>
      </c>
      <c r="AV31" s="125">
        <v>9666</v>
      </c>
      <c r="AW31" s="125">
        <v>11260</v>
      </c>
      <c r="AX31" s="125">
        <f>AW31-AV31</f>
        <v>1594</v>
      </c>
      <c r="AY31" s="139">
        <v>21155674.14648159</v>
      </c>
      <c r="AZ31" s="125">
        <v>11260</v>
      </c>
      <c r="BA31" s="125">
        <v>12961</v>
      </c>
      <c r="BB31" s="125">
        <f t="shared" si="5"/>
        <v>1701</v>
      </c>
      <c r="BC31" s="140">
        <v>24606987.05305394</v>
      </c>
      <c r="BD31" s="147">
        <v>12961</v>
      </c>
      <c r="BE31" s="147">
        <v>14485</v>
      </c>
      <c r="BF31" s="147">
        <f t="shared" si="2"/>
        <v>1524</v>
      </c>
      <c r="BG31" s="139">
        <v>24842981.467775375</v>
      </c>
      <c r="BH31" s="147">
        <v>14485</v>
      </c>
      <c r="BI31" s="147">
        <v>15387.098</v>
      </c>
      <c r="BJ31" s="147">
        <v>902.098</v>
      </c>
      <c r="BK31" s="158">
        <v>16300570.963147609</v>
      </c>
      <c r="BL31" s="94">
        <v>15387.098</v>
      </c>
      <c r="BM31" s="94">
        <v>16920.889</v>
      </c>
      <c r="BN31" s="94">
        <v>1533.7909999999993</v>
      </c>
      <c r="BO31" s="160">
        <v>29704974.66804031</v>
      </c>
    </row>
    <row r="32" spans="1:67" ht="28.5" customHeight="1">
      <c r="A32" s="128">
        <v>31</v>
      </c>
      <c r="B32" s="128" t="s">
        <v>199</v>
      </c>
      <c r="C32" s="123" t="s">
        <v>230</v>
      </c>
      <c r="D32" s="97" t="e">
        <f t="shared" si="4"/>
        <v>#REF!</v>
      </c>
      <c r="E32" s="96">
        <v>20</v>
      </c>
      <c r="F32" s="96">
        <v>24607999</v>
      </c>
      <c r="G32" s="96" t="s">
        <v>167</v>
      </c>
      <c r="H32" s="96" t="s">
        <v>222</v>
      </c>
      <c r="I32" s="96" t="s">
        <v>232</v>
      </c>
      <c r="J32" s="96" t="s">
        <v>231</v>
      </c>
      <c r="K32" s="96">
        <v>8000</v>
      </c>
      <c r="L32" s="98" t="s">
        <v>242</v>
      </c>
      <c r="M32" s="94" t="s">
        <v>252</v>
      </c>
      <c r="N32" s="98">
        <v>20267</v>
      </c>
      <c r="O32" s="98">
        <v>24621</v>
      </c>
      <c r="P32" s="95">
        <v>52484576.25827078</v>
      </c>
      <c r="Q32" s="94" t="s">
        <v>305</v>
      </c>
      <c r="R32" s="95">
        <v>41274656.90543938</v>
      </c>
      <c r="S32" s="17">
        <v>3483200</v>
      </c>
      <c r="T32" s="94" t="s">
        <v>261</v>
      </c>
      <c r="U32" s="94" t="s">
        <v>262</v>
      </c>
      <c r="V32" s="98">
        <v>24621</v>
      </c>
      <c r="W32" s="17"/>
      <c r="X32" s="94" t="s">
        <v>263</v>
      </c>
      <c r="Y32" s="98"/>
      <c r="Z32" s="102"/>
      <c r="AA32" s="102">
        <f>'سال 99'!$Z32-'سال 99'!$Y32</f>
        <v>0</v>
      </c>
      <c r="AC32" s="95"/>
      <c r="AD32" s="94" t="s">
        <v>263</v>
      </c>
      <c r="AE32" s="94" t="s">
        <v>264</v>
      </c>
      <c r="AF32" s="98"/>
      <c r="AG32" s="102"/>
      <c r="AH32" s="102">
        <f>'سال 99'!$AG32-'سال 99'!$AF32</f>
        <v>0</v>
      </c>
      <c r="AJ32" s="95"/>
      <c r="AK32" s="94" t="s">
        <v>264</v>
      </c>
      <c r="AL32" s="94" t="s">
        <v>265</v>
      </c>
      <c r="AM32" s="98"/>
      <c r="AN32" s="102"/>
      <c r="AO32" s="102">
        <f>'سال 99'!$AN32-'سال 99'!$AM32</f>
        <v>0</v>
      </c>
      <c r="AQ32" s="95"/>
      <c r="AR32" s="121">
        <v>24621</v>
      </c>
      <c r="AS32" s="121">
        <v>29717</v>
      </c>
      <c r="AT32" s="122">
        <v>5096</v>
      </c>
      <c r="AU32" s="121">
        <v>52484576.25827078</v>
      </c>
      <c r="AV32" s="125">
        <v>29717</v>
      </c>
      <c r="AW32" s="125">
        <v>34693</v>
      </c>
      <c r="AX32" s="125">
        <f>AW32-AV32</f>
        <v>4976</v>
      </c>
      <c r="AY32" s="139">
        <v>55755492.49583563</v>
      </c>
      <c r="AZ32" s="125">
        <v>34693</v>
      </c>
      <c r="BA32" s="125">
        <v>40532</v>
      </c>
      <c r="BB32" s="125">
        <f t="shared" si="5"/>
        <v>5839</v>
      </c>
      <c r="BC32" s="140">
        <v>71294920.92215647</v>
      </c>
      <c r="BD32" s="147">
        <v>40532</v>
      </c>
      <c r="BE32" s="147">
        <v>45852</v>
      </c>
      <c r="BF32" s="147">
        <f t="shared" si="2"/>
        <v>5320</v>
      </c>
      <c r="BG32" s="139">
        <v>73175852.45394562</v>
      </c>
      <c r="BH32" s="147">
        <v>45852</v>
      </c>
      <c r="BI32" s="147">
        <v>49120.997</v>
      </c>
      <c r="BJ32" s="147">
        <v>3268.997000000003</v>
      </c>
      <c r="BK32" s="158">
        <v>49831251.695800565</v>
      </c>
      <c r="BL32" s="94">
        <v>49120.997</v>
      </c>
      <c r="BM32" s="94">
        <v>54098.076</v>
      </c>
      <c r="BN32" s="94">
        <v>4977.078999999998</v>
      </c>
      <c r="BO32" s="160">
        <v>81304470.44455093</v>
      </c>
    </row>
    <row r="33" spans="1:67" ht="28.5" customHeight="1">
      <c r="A33" s="128">
        <v>32</v>
      </c>
      <c r="B33" s="128" t="s">
        <v>199</v>
      </c>
      <c r="C33" s="123" t="s">
        <v>233</v>
      </c>
      <c r="D33" s="97" t="e">
        <f t="shared" si="4"/>
        <v>#REF!</v>
      </c>
      <c r="E33" s="96">
        <v>20</v>
      </c>
      <c r="F33" s="96">
        <v>23678178</v>
      </c>
      <c r="G33" s="96" t="s">
        <v>167</v>
      </c>
      <c r="H33" s="96" t="s">
        <v>234</v>
      </c>
      <c r="I33" s="96" t="s">
        <v>235</v>
      </c>
      <c r="J33" s="96" t="s">
        <v>207</v>
      </c>
      <c r="K33" s="96">
        <v>8000</v>
      </c>
      <c r="L33" s="98" t="s">
        <v>242</v>
      </c>
      <c r="M33" s="94" t="s">
        <v>252</v>
      </c>
      <c r="N33" s="98">
        <v>16825</v>
      </c>
      <c r="O33" s="102">
        <v>23602.32</v>
      </c>
      <c r="P33" s="95">
        <v>78727827.12699577</v>
      </c>
      <c r="Q33" s="94" t="s">
        <v>305</v>
      </c>
      <c r="R33" s="95">
        <v>63839546.282049835</v>
      </c>
      <c r="S33" s="17">
        <v>5421856</v>
      </c>
      <c r="T33" s="94" t="s">
        <v>261</v>
      </c>
      <c r="U33" s="94" t="s">
        <v>262</v>
      </c>
      <c r="V33" s="98">
        <v>23602.32</v>
      </c>
      <c r="W33" s="17"/>
      <c r="X33" s="94" t="s">
        <v>263</v>
      </c>
      <c r="Y33" s="98"/>
      <c r="Z33" s="98"/>
      <c r="AA33" s="102">
        <f>'سال 99'!$Z33-'سال 99'!$Y33</f>
        <v>0</v>
      </c>
      <c r="AC33" s="95"/>
      <c r="AD33" s="94" t="s">
        <v>263</v>
      </c>
      <c r="AE33" s="94" t="s">
        <v>264</v>
      </c>
      <c r="AF33" s="98"/>
      <c r="AG33" s="98"/>
      <c r="AH33" s="102">
        <f>'سال 99'!$AG33-'سال 99'!$AF33</f>
        <v>0</v>
      </c>
      <c r="AJ33" s="95"/>
      <c r="AK33" s="94" t="s">
        <v>264</v>
      </c>
      <c r="AL33" s="94" t="s">
        <v>265</v>
      </c>
      <c r="AM33" s="98"/>
      <c r="AN33" s="98"/>
      <c r="AO33" s="102">
        <f>'سال 99'!$AN33-'سال 99'!$AM33</f>
        <v>0</v>
      </c>
      <c r="AQ33" s="95"/>
      <c r="AR33" s="123">
        <v>23602.32</v>
      </c>
      <c r="AS33" s="123">
        <v>31295</v>
      </c>
      <c r="AT33" s="123">
        <v>7692.68</v>
      </c>
      <c r="AU33" s="123">
        <v>78727827.12699577</v>
      </c>
      <c r="AV33" s="125">
        <v>31295</v>
      </c>
      <c r="AW33" s="125">
        <v>39728</v>
      </c>
      <c r="AX33" s="125">
        <f t="shared" si="6"/>
        <v>8433</v>
      </c>
      <c r="AY33" s="139">
        <v>93893001.14468278</v>
      </c>
      <c r="AZ33" s="125">
        <v>39728</v>
      </c>
      <c r="BA33" s="125">
        <v>49978</v>
      </c>
      <c r="BB33" s="125">
        <f t="shared" si="5"/>
        <v>10250</v>
      </c>
      <c r="BC33" s="140">
        <v>124360831.587966</v>
      </c>
      <c r="BD33" s="147">
        <v>49978</v>
      </c>
      <c r="BE33" s="147">
        <v>58586</v>
      </c>
      <c r="BF33" s="147">
        <f t="shared" si="2"/>
        <v>8608</v>
      </c>
      <c r="BG33" s="139">
        <v>117650233.72809115</v>
      </c>
      <c r="BH33" s="147">
        <v>58586</v>
      </c>
      <c r="BI33" s="147">
        <v>64550.89</v>
      </c>
      <c r="BJ33" s="147">
        <v>5964.889999999999</v>
      </c>
      <c r="BK33" s="158">
        <v>90348309.79641387</v>
      </c>
      <c r="BL33" s="94">
        <v>64550.89</v>
      </c>
      <c r="BM33" s="94">
        <v>71069.68</v>
      </c>
      <c r="BN33" s="94">
        <v>6518.789999999994</v>
      </c>
      <c r="BO33" s="160">
        <v>105811944.04728717</v>
      </c>
    </row>
    <row r="34" spans="1:67" ht="28.5" customHeight="1">
      <c r="A34" s="128">
        <v>33</v>
      </c>
      <c r="B34" s="128" t="s">
        <v>199</v>
      </c>
      <c r="C34" s="123" t="s">
        <v>213</v>
      </c>
      <c r="D34" s="97" t="e">
        <f t="shared" si="4"/>
        <v>#REF!</v>
      </c>
      <c r="E34" s="96">
        <v>5</v>
      </c>
      <c r="F34" s="96">
        <v>99998148</v>
      </c>
      <c r="G34" s="96" t="s">
        <v>159</v>
      </c>
      <c r="H34" s="96" t="s">
        <v>221</v>
      </c>
      <c r="I34" s="96" t="s">
        <v>223</v>
      </c>
      <c r="J34" s="96" t="s">
        <v>224</v>
      </c>
      <c r="K34" s="96">
        <v>8000</v>
      </c>
      <c r="L34" s="98" t="s">
        <v>242</v>
      </c>
      <c r="M34" s="94" t="s">
        <v>252</v>
      </c>
      <c r="N34" s="98">
        <v>6152</v>
      </c>
      <c r="O34" s="98">
        <v>7332</v>
      </c>
      <c r="P34" s="95">
        <v>17065726.620870225</v>
      </c>
      <c r="Q34" s="94" t="s">
        <v>305</v>
      </c>
      <c r="R34" s="95">
        <v>11186057.682227483</v>
      </c>
      <c r="S34" s="17">
        <v>944000</v>
      </c>
      <c r="T34" s="94" t="s">
        <v>261</v>
      </c>
      <c r="U34" s="94" t="s">
        <v>262</v>
      </c>
      <c r="V34" s="98">
        <v>7332</v>
      </c>
      <c r="W34" s="17"/>
      <c r="X34" s="94" t="s">
        <v>263</v>
      </c>
      <c r="Y34" s="98"/>
      <c r="Z34" s="98"/>
      <c r="AA34" s="102">
        <f>'سال 99'!$Z34-'سال 99'!$Y34</f>
        <v>0</v>
      </c>
      <c r="AC34" s="95"/>
      <c r="AD34" s="94" t="s">
        <v>263</v>
      </c>
      <c r="AE34" s="94" t="s">
        <v>264</v>
      </c>
      <c r="AF34" s="98"/>
      <c r="AG34" s="98"/>
      <c r="AH34" s="102">
        <f>'سال 99'!$AG34-'سال 99'!$AF34</f>
        <v>0</v>
      </c>
      <c r="AJ34" s="95"/>
      <c r="AK34" s="94" t="s">
        <v>264</v>
      </c>
      <c r="AL34" s="94" t="s">
        <v>265</v>
      </c>
      <c r="AM34" s="98"/>
      <c r="AN34" s="98"/>
      <c r="AO34" s="102">
        <f>'سال 99'!$AN34-'سال 99'!$AM34</f>
        <v>0</v>
      </c>
      <c r="AQ34" s="95"/>
      <c r="AR34" s="121">
        <v>7332</v>
      </c>
      <c r="AS34" s="121">
        <v>8989</v>
      </c>
      <c r="AT34" s="122">
        <v>1657</v>
      </c>
      <c r="AU34" s="121">
        <v>17065726.620870225</v>
      </c>
      <c r="AV34" s="125">
        <v>8989</v>
      </c>
      <c r="AW34" s="125">
        <v>10635</v>
      </c>
      <c r="AX34" s="125">
        <f t="shared" si="6"/>
        <v>1646</v>
      </c>
      <c r="AY34" s="139">
        <v>18443235.660800934</v>
      </c>
      <c r="AZ34" s="125">
        <v>10635</v>
      </c>
      <c r="BA34" s="125">
        <v>12453</v>
      </c>
      <c r="BB34" s="125">
        <f t="shared" si="5"/>
        <v>1818</v>
      </c>
      <c r="BC34" s="140">
        <v>22198007.57603707</v>
      </c>
      <c r="BD34" s="147">
        <v>12453</v>
      </c>
      <c r="BE34" s="147">
        <v>13814</v>
      </c>
      <c r="BF34" s="147">
        <f aca="true" t="shared" si="7" ref="BF34:BF65">BE34-BD34</f>
        <v>1361</v>
      </c>
      <c r="BG34" s="139">
        <v>18720363.757484958</v>
      </c>
      <c r="BH34" s="147">
        <v>13814</v>
      </c>
      <c r="BI34" s="147">
        <v>14582</v>
      </c>
      <c r="BJ34" s="147">
        <v>768</v>
      </c>
      <c r="BK34" s="158">
        <v>11707077.523281544</v>
      </c>
      <c r="BL34" s="94">
        <v>14582</v>
      </c>
      <c r="BM34" s="94">
        <v>14582</v>
      </c>
      <c r="BN34" s="94">
        <v>0</v>
      </c>
      <c r="BO34" s="160">
        <v>0</v>
      </c>
    </row>
    <row r="35" spans="1:67" ht="28.5" customHeight="1">
      <c r="A35" s="128">
        <v>34</v>
      </c>
      <c r="B35" s="128" t="s">
        <v>199</v>
      </c>
      <c r="C35" s="123" t="s">
        <v>214</v>
      </c>
      <c r="D35" s="97" t="e">
        <f t="shared" si="4"/>
        <v>#REF!</v>
      </c>
      <c r="E35" s="96">
        <v>5</v>
      </c>
      <c r="F35" s="96">
        <v>34468432</v>
      </c>
      <c r="G35" s="96" t="s">
        <v>159</v>
      </c>
      <c r="H35" s="96" t="s">
        <v>222</v>
      </c>
      <c r="I35" s="96" t="s">
        <v>225</v>
      </c>
      <c r="J35" s="96" t="s">
        <v>206</v>
      </c>
      <c r="K35" s="96">
        <v>8000</v>
      </c>
      <c r="L35" s="98" t="s">
        <v>242</v>
      </c>
      <c r="M35" s="94" t="s">
        <v>252</v>
      </c>
      <c r="N35" s="98">
        <v>6175</v>
      </c>
      <c r="O35" s="98">
        <v>7149</v>
      </c>
      <c r="P35" s="95">
        <v>15881321.93686294</v>
      </c>
      <c r="Q35" s="94" t="s">
        <v>305</v>
      </c>
      <c r="R35" s="95">
        <v>9233237.44278777</v>
      </c>
      <c r="S35" s="17">
        <v>779200</v>
      </c>
      <c r="T35" s="94" t="s">
        <v>261</v>
      </c>
      <c r="U35" s="94" t="s">
        <v>262</v>
      </c>
      <c r="V35" s="98">
        <v>7149</v>
      </c>
      <c r="W35" s="17"/>
      <c r="X35" s="94" t="s">
        <v>263</v>
      </c>
      <c r="Y35" s="98"/>
      <c r="Z35" s="98"/>
      <c r="AA35" s="102">
        <f>'سال 99'!$Z35-'سال 99'!$Y35</f>
        <v>0</v>
      </c>
      <c r="AC35" s="95"/>
      <c r="AD35" s="94" t="s">
        <v>263</v>
      </c>
      <c r="AE35" s="94" t="s">
        <v>264</v>
      </c>
      <c r="AF35" s="98"/>
      <c r="AG35" s="98"/>
      <c r="AH35" s="102">
        <f>'سال 99'!$AG35-'سال 99'!$AF35</f>
        <v>0</v>
      </c>
      <c r="AJ35" s="95"/>
      <c r="AK35" s="94" t="s">
        <v>264</v>
      </c>
      <c r="AL35" s="94" t="s">
        <v>265</v>
      </c>
      <c r="AM35" s="98"/>
      <c r="AN35" s="98"/>
      <c r="AO35" s="102">
        <f>'سال 99'!$AN35-'سال 99'!$AM35</f>
        <v>0</v>
      </c>
      <c r="AQ35" s="95"/>
      <c r="AR35" s="123">
        <v>7149</v>
      </c>
      <c r="AS35" s="123">
        <v>8691</v>
      </c>
      <c r="AT35" s="123">
        <v>1542</v>
      </c>
      <c r="AU35" s="123">
        <v>15881321.93686294</v>
      </c>
      <c r="AV35" s="125">
        <v>8691</v>
      </c>
      <c r="AW35" s="125">
        <v>10651</v>
      </c>
      <c r="AX35" s="125">
        <f t="shared" si="6"/>
        <v>1960</v>
      </c>
      <c r="AY35" s="139">
        <v>21961568.58758799</v>
      </c>
      <c r="AZ35" s="125">
        <v>10651</v>
      </c>
      <c r="BA35" s="125">
        <v>12545</v>
      </c>
      <c r="BB35" s="125">
        <f t="shared" si="5"/>
        <v>1894</v>
      </c>
      <c r="BC35" s="140">
        <v>23125977.089666784</v>
      </c>
      <c r="BD35" s="147">
        <v>12545</v>
      </c>
      <c r="BE35" s="147">
        <v>13856</v>
      </c>
      <c r="BF35" s="147">
        <f t="shared" si="7"/>
        <v>1311</v>
      </c>
      <c r="BG35" s="139">
        <v>18032620.783293743</v>
      </c>
      <c r="BH35" s="147">
        <v>13856</v>
      </c>
      <c r="BI35" s="147">
        <v>14656</v>
      </c>
      <c r="BJ35" s="147">
        <v>800</v>
      </c>
      <c r="BK35" s="158">
        <v>12194872.420084942</v>
      </c>
      <c r="BL35" s="94">
        <v>14656</v>
      </c>
      <c r="BM35" s="94">
        <v>14656</v>
      </c>
      <c r="BN35" s="94">
        <v>0</v>
      </c>
      <c r="BO35" s="160">
        <v>0</v>
      </c>
    </row>
    <row r="36" spans="1:67" ht="28.5" customHeight="1">
      <c r="A36" s="128">
        <v>35</v>
      </c>
      <c r="B36" s="128" t="s">
        <v>199</v>
      </c>
      <c r="C36" s="123" t="s">
        <v>211</v>
      </c>
      <c r="D36" s="97" t="e">
        <f t="shared" si="4"/>
        <v>#REF!</v>
      </c>
      <c r="E36" s="96">
        <v>5</v>
      </c>
      <c r="F36" s="96">
        <v>24498735</v>
      </c>
      <c r="G36" s="96" t="s">
        <v>220</v>
      </c>
      <c r="H36" s="96" t="s">
        <v>221</v>
      </c>
      <c r="I36" s="96" t="s">
        <v>226</v>
      </c>
      <c r="J36" s="96" t="s">
        <v>227</v>
      </c>
      <c r="K36" s="96">
        <v>8000</v>
      </c>
      <c r="L36" s="98" t="s">
        <v>242</v>
      </c>
      <c r="M36" s="94" t="s">
        <v>252</v>
      </c>
      <c r="N36" s="98">
        <v>5866</v>
      </c>
      <c r="O36" s="98">
        <v>7058</v>
      </c>
      <c r="P36" s="95">
        <v>12562556.174441548</v>
      </c>
      <c r="Q36" s="94" t="s">
        <v>305</v>
      </c>
      <c r="R36" s="95">
        <v>11299814.201029798</v>
      </c>
      <c r="S36" s="17">
        <v>953600</v>
      </c>
      <c r="T36" s="94" t="s">
        <v>261</v>
      </c>
      <c r="U36" s="94" t="s">
        <v>262</v>
      </c>
      <c r="V36" s="98">
        <v>7058</v>
      </c>
      <c r="W36" s="17"/>
      <c r="X36" s="94" t="s">
        <v>263</v>
      </c>
      <c r="Y36" s="98"/>
      <c r="Z36" s="98"/>
      <c r="AA36" s="102">
        <f>'سال 99'!$Z36-'سال 99'!$Y36</f>
        <v>0</v>
      </c>
      <c r="AC36" s="95"/>
      <c r="AD36" s="94" t="s">
        <v>263</v>
      </c>
      <c r="AE36" s="94" t="s">
        <v>264</v>
      </c>
      <c r="AF36" s="98"/>
      <c r="AG36" s="98"/>
      <c r="AH36" s="102">
        <f>'سال 99'!$AG36-'سال 99'!$AF36</f>
        <v>0</v>
      </c>
      <c r="AJ36" s="95"/>
      <c r="AK36" s="94" t="s">
        <v>264</v>
      </c>
      <c r="AL36" s="94" t="s">
        <v>265</v>
      </c>
      <c r="AM36" s="98"/>
      <c r="AN36" s="98"/>
      <c r="AO36" s="102">
        <f>'سال 99'!$AN36-'سال 99'!$AM36</f>
        <v>0</v>
      </c>
      <c r="AQ36" s="95"/>
      <c r="AR36" s="121">
        <v>7058</v>
      </c>
      <c r="AS36" s="121">
        <v>8133</v>
      </c>
      <c r="AT36" s="122">
        <v>1075</v>
      </c>
      <c r="AU36" s="121">
        <v>12562556.174441548</v>
      </c>
      <c r="AV36" s="125">
        <v>8133</v>
      </c>
      <c r="AW36" s="125">
        <v>9907</v>
      </c>
      <c r="AX36" s="134">
        <f t="shared" si="6"/>
        <v>1774</v>
      </c>
      <c r="AY36" s="139">
        <v>22558589.374109417</v>
      </c>
      <c r="AZ36" s="125">
        <v>9907</v>
      </c>
      <c r="BA36" s="125">
        <v>11772</v>
      </c>
      <c r="BB36" s="134">
        <f t="shared" si="5"/>
        <v>1865</v>
      </c>
      <c r="BC36" s="140">
        <v>25848086.244414706</v>
      </c>
      <c r="BD36" s="147">
        <v>11772</v>
      </c>
      <c r="BE36" s="147">
        <v>13213</v>
      </c>
      <c r="BF36" s="147">
        <f t="shared" si="7"/>
        <v>1441</v>
      </c>
      <c r="BG36" s="139">
        <v>22503377.452298984</v>
      </c>
      <c r="BH36" s="147">
        <v>13213</v>
      </c>
      <c r="BI36" s="147">
        <v>14161</v>
      </c>
      <c r="BJ36" s="147">
        <v>948</v>
      </c>
      <c r="BK36" s="158">
        <v>16409634.589737888</v>
      </c>
      <c r="BL36" s="94">
        <v>14161</v>
      </c>
      <c r="BM36" s="94">
        <v>15782</v>
      </c>
      <c r="BN36" s="94">
        <v>1621</v>
      </c>
      <c r="BO36" s="160">
        <v>30072738.696576346</v>
      </c>
    </row>
    <row r="37" spans="1:67" ht="28.5" customHeight="1">
      <c r="A37" s="128">
        <v>36</v>
      </c>
      <c r="B37" s="128" t="s">
        <v>199</v>
      </c>
      <c r="C37" s="123" t="s">
        <v>243</v>
      </c>
      <c r="D37" s="97" t="e">
        <f t="shared" si="4"/>
        <v>#REF!</v>
      </c>
      <c r="E37" s="96">
        <v>5</v>
      </c>
      <c r="F37" s="96">
        <v>22772418</v>
      </c>
      <c r="G37" s="96" t="s">
        <v>220</v>
      </c>
      <c r="H37" s="96" t="s">
        <v>244</v>
      </c>
      <c r="I37" s="96" t="s">
        <v>245</v>
      </c>
      <c r="J37" s="96" t="s">
        <v>246</v>
      </c>
      <c r="K37" s="96">
        <v>8000</v>
      </c>
      <c r="L37" s="98" t="s">
        <v>242</v>
      </c>
      <c r="M37" s="94" t="s">
        <v>252</v>
      </c>
      <c r="N37" s="98">
        <v>1159</v>
      </c>
      <c r="O37" s="98">
        <v>2418</v>
      </c>
      <c r="P37" s="95">
        <v>18253686.273932744</v>
      </c>
      <c r="Q37" s="94" t="s">
        <v>305</v>
      </c>
      <c r="R37" s="95">
        <v>10976954.424404204</v>
      </c>
      <c r="S37" s="17">
        <v>1007200</v>
      </c>
      <c r="T37" s="94" t="s">
        <v>261</v>
      </c>
      <c r="U37" s="94" t="s">
        <v>262</v>
      </c>
      <c r="V37" s="98">
        <v>2418</v>
      </c>
      <c r="W37" s="17"/>
      <c r="X37" s="94" t="s">
        <v>263</v>
      </c>
      <c r="Y37" s="98"/>
      <c r="Z37" s="98"/>
      <c r="AA37" s="102">
        <f>'سال 99'!$Z37-'سال 99'!$Y37</f>
        <v>0</v>
      </c>
      <c r="AC37" s="95"/>
      <c r="AD37" s="94" t="s">
        <v>263</v>
      </c>
      <c r="AE37" s="94" t="s">
        <v>264</v>
      </c>
      <c r="AF37" s="98"/>
      <c r="AG37" s="98"/>
      <c r="AH37" s="102">
        <f>'سال 99'!$AG37-'سال 99'!$AF37</f>
        <v>0</v>
      </c>
      <c r="AJ37" s="95"/>
      <c r="AK37" s="94" t="s">
        <v>264</v>
      </c>
      <c r="AL37" s="94" t="s">
        <v>265</v>
      </c>
      <c r="AM37" s="98"/>
      <c r="AN37" s="98"/>
      <c r="AO37" s="102">
        <f>'سال 99'!$AN37-'سال 99'!$AM37</f>
        <v>0</v>
      </c>
      <c r="AQ37" s="95"/>
      <c r="AR37" s="123">
        <v>2418</v>
      </c>
      <c r="AS37" s="123">
        <v>3980</v>
      </c>
      <c r="AT37" s="123">
        <v>1562</v>
      </c>
      <c r="AU37" s="123">
        <v>18253686.273932744</v>
      </c>
      <c r="AV37" s="125">
        <v>3980</v>
      </c>
      <c r="AW37" s="125">
        <v>5679</v>
      </c>
      <c r="AX37" s="134">
        <f t="shared" si="6"/>
        <v>1699</v>
      </c>
      <c r="AY37" s="139">
        <v>21604872.23597063</v>
      </c>
      <c r="AZ37" s="125">
        <v>5679</v>
      </c>
      <c r="BA37" s="125">
        <v>7554</v>
      </c>
      <c r="BB37" s="134">
        <f t="shared" si="5"/>
        <v>1875</v>
      </c>
      <c r="BC37" s="140">
        <v>25986681.88111398</v>
      </c>
      <c r="BD37" s="147">
        <v>7554</v>
      </c>
      <c r="BE37" s="147">
        <v>9030</v>
      </c>
      <c r="BF37" s="147">
        <f t="shared" si="7"/>
        <v>1476</v>
      </c>
      <c r="BG37" s="139">
        <v>23049954.975429077</v>
      </c>
      <c r="BH37" s="147">
        <v>9030</v>
      </c>
      <c r="BI37" s="147">
        <v>10023</v>
      </c>
      <c r="BJ37" s="147">
        <v>993</v>
      </c>
      <c r="BK37" s="158">
        <v>17188572.940516587</v>
      </c>
      <c r="BL37" s="94">
        <v>10023</v>
      </c>
      <c r="BM37" s="94">
        <v>11713</v>
      </c>
      <c r="BN37" s="94">
        <v>1690</v>
      </c>
      <c r="BO37" s="160">
        <v>31352824.427645914</v>
      </c>
    </row>
    <row r="38" spans="1:67" ht="28.5" customHeight="1">
      <c r="A38" s="128">
        <v>37</v>
      </c>
      <c r="B38" s="128" t="s">
        <v>199</v>
      </c>
      <c r="C38" s="123" t="s">
        <v>241</v>
      </c>
      <c r="D38" s="97" t="e">
        <f t="shared" si="4"/>
        <v>#REF!</v>
      </c>
      <c r="E38" s="96">
        <v>5</v>
      </c>
      <c r="F38" s="96">
        <v>11182094</v>
      </c>
      <c r="G38" s="96" t="s">
        <v>150</v>
      </c>
      <c r="H38" s="96" t="s">
        <v>251</v>
      </c>
      <c r="I38" s="96" t="s">
        <v>248</v>
      </c>
      <c r="J38" s="96" t="s">
        <v>250</v>
      </c>
      <c r="K38" s="96">
        <v>8000</v>
      </c>
      <c r="L38" s="98" t="s">
        <v>242</v>
      </c>
      <c r="M38" s="94" t="s">
        <v>252</v>
      </c>
      <c r="N38" s="98">
        <v>600</v>
      </c>
      <c r="O38" s="98">
        <v>1456</v>
      </c>
      <c r="P38" s="95">
        <v>13726724.402248465</v>
      </c>
      <c r="Q38" s="94" t="s">
        <v>305</v>
      </c>
      <c r="R38" s="95">
        <v>9377169.352348616</v>
      </c>
      <c r="S38" s="17">
        <v>890240</v>
      </c>
      <c r="T38" s="94" t="s">
        <v>261</v>
      </c>
      <c r="U38" s="94" t="s">
        <v>262</v>
      </c>
      <c r="V38" s="98">
        <v>1456</v>
      </c>
      <c r="W38" s="17"/>
      <c r="X38" s="94" t="s">
        <v>263</v>
      </c>
      <c r="Y38" s="98"/>
      <c r="Z38" s="98"/>
      <c r="AA38" s="102">
        <f>'سال 99'!$Z38-'سال 99'!$Y38</f>
        <v>0</v>
      </c>
      <c r="AC38" s="95"/>
      <c r="AD38" s="94" t="s">
        <v>263</v>
      </c>
      <c r="AE38" s="94" t="s">
        <v>264</v>
      </c>
      <c r="AF38" s="98"/>
      <c r="AG38" s="98"/>
      <c r="AH38" s="102">
        <f>'سال 99'!$AG38-'سال 99'!$AF38</f>
        <v>0</v>
      </c>
      <c r="AJ38" s="95"/>
      <c r="AK38" s="94" t="s">
        <v>264</v>
      </c>
      <c r="AL38" s="94" t="s">
        <v>265</v>
      </c>
      <c r="AM38" s="98"/>
      <c r="AN38" s="98"/>
      <c r="AO38" s="102">
        <f>'سال 99'!$AN38-'سال 99'!$AM38</f>
        <v>0</v>
      </c>
      <c r="AQ38" s="95"/>
      <c r="AR38" s="121">
        <v>1456</v>
      </c>
      <c r="AS38" s="121">
        <v>2610</v>
      </c>
      <c r="AT38" s="122">
        <v>1154</v>
      </c>
      <c r="AU38" s="121">
        <v>13726724.402248465</v>
      </c>
      <c r="AV38" s="125">
        <v>2610</v>
      </c>
      <c r="AW38" s="125">
        <v>4341</v>
      </c>
      <c r="AX38" s="125">
        <f t="shared" si="6"/>
        <v>1731</v>
      </c>
      <c r="AY38" s="139">
        <v>22405666.23349076</v>
      </c>
      <c r="AZ38" s="125">
        <v>4341</v>
      </c>
      <c r="BA38" s="125">
        <v>6165</v>
      </c>
      <c r="BB38" s="125">
        <f t="shared" si="5"/>
        <v>1824</v>
      </c>
      <c r="BC38" s="140">
        <v>25732802.091395162</v>
      </c>
      <c r="BD38" s="147">
        <v>6165</v>
      </c>
      <c r="BE38" s="147">
        <v>7199</v>
      </c>
      <c r="BF38" s="147">
        <f t="shared" si="7"/>
        <v>1034</v>
      </c>
      <c r="BG38" s="139">
        <v>16437271.738758285</v>
      </c>
      <c r="BH38" s="147">
        <v>7199</v>
      </c>
      <c r="BI38" s="147">
        <v>7870</v>
      </c>
      <c r="BJ38" s="147">
        <v>671</v>
      </c>
      <c r="BK38" s="158">
        <v>11823564.642039005</v>
      </c>
      <c r="BL38" s="94">
        <v>7870</v>
      </c>
      <c r="BM38" s="94">
        <v>9098</v>
      </c>
      <c r="BN38" s="94">
        <v>1228</v>
      </c>
      <c r="BO38" s="160">
        <v>23191549.253081534</v>
      </c>
    </row>
    <row r="39" spans="1:67" ht="28.5" customHeight="1">
      <c r="A39" s="128">
        <v>38</v>
      </c>
      <c r="B39" s="128" t="s">
        <v>199</v>
      </c>
      <c r="C39" s="123" t="s">
        <v>247</v>
      </c>
      <c r="D39" s="97" t="e">
        <f t="shared" si="4"/>
        <v>#REF!</v>
      </c>
      <c r="E39" s="96">
        <v>5</v>
      </c>
      <c r="F39" s="96">
        <v>13751478</v>
      </c>
      <c r="G39" s="96" t="s">
        <v>150</v>
      </c>
      <c r="H39" s="96" t="s">
        <v>251</v>
      </c>
      <c r="I39" s="96" t="s">
        <v>249</v>
      </c>
      <c r="J39" s="96" t="s">
        <v>250</v>
      </c>
      <c r="K39" s="96">
        <v>8000</v>
      </c>
      <c r="L39" s="98" t="s">
        <v>242</v>
      </c>
      <c r="M39" s="94" t="s">
        <v>252</v>
      </c>
      <c r="N39" s="98">
        <v>641</v>
      </c>
      <c r="O39" s="98">
        <v>1121</v>
      </c>
      <c r="P39" s="95">
        <v>12894080.807658004</v>
      </c>
      <c r="Q39" s="94" t="s">
        <v>305</v>
      </c>
      <c r="R39" s="95">
        <v>5258225.805055299</v>
      </c>
      <c r="S39" s="17">
        <v>499200</v>
      </c>
      <c r="T39" s="94" t="s">
        <v>261</v>
      </c>
      <c r="U39" s="94" t="s">
        <v>262</v>
      </c>
      <c r="V39" s="98">
        <v>1121</v>
      </c>
      <c r="W39" s="17"/>
      <c r="X39" s="94" t="s">
        <v>263</v>
      </c>
      <c r="Y39" s="28"/>
      <c r="Z39" s="25"/>
      <c r="AA39" s="102">
        <f>'سال 99'!$Z39-'سال 99'!$Y39</f>
        <v>0</v>
      </c>
      <c r="AC39" s="50"/>
      <c r="AD39" s="94" t="s">
        <v>263</v>
      </c>
      <c r="AE39" s="94" t="s">
        <v>264</v>
      </c>
      <c r="AF39" s="28"/>
      <c r="AG39" s="25"/>
      <c r="AH39" s="102">
        <f>'سال 99'!$AG39-'سال 99'!$AF39</f>
        <v>0</v>
      </c>
      <c r="AJ39" s="50"/>
      <c r="AK39" s="94" t="s">
        <v>264</v>
      </c>
      <c r="AL39" s="94" t="s">
        <v>265</v>
      </c>
      <c r="AM39" s="28"/>
      <c r="AN39" s="25"/>
      <c r="AO39" s="102">
        <f>'سال 99'!$AN39-'سال 99'!$AM39</f>
        <v>0</v>
      </c>
      <c r="AQ39" s="50"/>
      <c r="AR39" s="123">
        <v>1121</v>
      </c>
      <c r="AS39" s="123">
        <v>2205</v>
      </c>
      <c r="AT39" s="123">
        <v>1084</v>
      </c>
      <c r="AU39" s="123">
        <v>12894080.807658004</v>
      </c>
      <c r="AV39" s="125">
        <v>2205</v>
      </c>
      <c r="AW39" s="125">
        <v>3837</v>
      </c>
      <c r="AX39" s="125">
        <f t="shared" si="6"/>
        <v>1632</v>
      </c>
      <c r="AY39" s="139">
        <v>21124232.982701864</v>
      </c>
      <c r="AZ39" s="125">
        <v>3837</v>
      </c>
      <c r="BA39" s="125">
        <v>5717</v>
      </c>
      <c r="BB39" s="125">
        <f t="shared" si="5"/>
        <v>1880</v>
      </c>
      <c r="BC39" s="140">
        <v>26522844.26086782</v>
      </c>
      <c r="BD39" s="147">
        <v>5717</v>
      </c>
      <c r="BE39" s="147">
        <v>6913</v>
      </c>
      <c r="BF39" s="147">
        <f t="shared" si="7"/>
        <v>1196</v>
      </c>
      <c r="BG39" s="139">
        <v>19012550.28970494</v>
      </c>
      <c r="BH39" s="147">
        <v>6913</v>
      </c>
      <c r="BI39" s="147">
        <v>7702</v>
      </c>
      <c r="BJ39" s="147">
        <v>789</v>
      </c>
      <c r="BK39" s="158">
        <v>13902820.421115909</v>
      </c>
      <c r="BL39" s="94">
        <v>7702</v>
      </c>
      <c r="BM39" s="94">
        <v>9101</v>
      </c>
      <c r="BN39" s="94">
        <v>1399</v>
      </c>
      <c r="BO39" s="160">
        <v>26420991.372199565</v>
      </c>
    </row>
    <row r="40" spans="1:67" ht="28.5" customHeight="1">
      <c r="A40" s="128">
        <v>39</v>
      </c>
      <c r="B40" s="128" t="s">
        <v>199</v>
      </c>
      <c r="C40" s="123" t="s">
        <v>253</v>
      </c>
      <c r="D40" s="97" t="e">
        <f t="shared" si="4"/>
        <v>#REF!</v>
      </c>
      <c r="E40" s="28">
        <v>20</v>
      </c>
      <c r="F40" s="28">
        <v>24620078</v>
      </c>
      <c r="G40" s="28" t="s">
        <v>220</v>
      </c>
      <c r="H40" s="28" t="s">
        <v>254</v>
      </c>
      <c r="I40" s="28" t="s">
        <v>255</v>
      </c>
      <c r="J40" s="28" t="s">
        <v>256</v>
      </c>
      <c r="K40" s="28">
        <v>10400</v>
      </c>
      <c r="L40" s="98" t="s">
        <v>242</v>
      </c>
      <c r="M40" s="94" t="s">
        <v>252</v>
      </c>
      <c r="N40" s="28">
        <v>0</v>
      </c>
      <c r="O40" s="25">
        <v>2960</v>
      </c>
      <c r="P40" s="95">
        <v>66377040.99611906</v>
      </c>
      <c r="Q40" s="94" t="s">
        <v>305</v>
      </c>
      <c r="R40" s="50">
        <v>31854442.383785453</v>
      </c>
      <c r="S40" s="17">
        <v>3078400</v>
      </c>
      <c r="T40" s="94" t="s">
        <v>261</v>
      </c>
      <c r="U40" s="94" t="s">
        <v>262</v>
      </c>
      <c r="V40" s="28">
        <v>2960</v>
      </c>
      <c r="W40" s="17"/>
      <c r="X40" s="94" t="s">
        <v>263</v>
      </c>
      <c r="Y40" s="28"/>
      <c r="Z40" s="25"/>
      <c r="AA40" s="102">
        <f>'سال 99'!$Z40-'سال 99'!$Y40</f>
        <v>0</v>
      </c>
      <c r="AC40" s="50"/>
      <c r="AD40" s="94" t="s">
        <v>263</v>
      </c>
      <c r="AE40" s="94" t="s">
        <v>264</v>
      </c>
      <c r="AF40" s="28"/>
      <c r="AG40" s="25"/>
      <c r="AH40" s="102">
        <f>'سال 99'!$AG40-'سال 99'!$AF40</f>
        <v>0</v>
      </c>
      <c r="AJ40" s="50"/>
      <c r="AK40" s="94" t="s">
        <v>264</v>
      </c>
      <c r="AL40" s="94" t="s">
        <v>265</v>
      </c>
      <c r="AM40" s="28"/>
      <c r="AN40" s="25"/>
      <c r="AO40" s="102">
        <f>'سال 99'!$AN40-'سال 99'!$AM40</f>
        <v>0</v>
      </c>
      <c r="AQ40" s="50"/>
      <c r="AR40" s="121">
        <v>2960</v>
      </c>
      <c r="AS40" s="121">
        <v>8640</v>
      </c>
      <c r="AT40" s="122">
        <v>5680</v>
      </c>
      <c r="AU40" s="121">
        <v>66377040.99611906</v>
      </c>
      <c r="AV40" s="125">
        <v>8640</v>
      </c>
      <c r="AW40" s="125">
        <v>15680</v>
      </c>
      <c r="AX40" s="125">
        <f t="shared" si="6"/>
        <v>7040</v>
      </c>
      <c r="AY40" s="139">
        <v>89522248.69996071</v>
      </c>
      <c r="AZ40" s="125">
        <v>15680</v>
      </c>
      <c r="BA40" s="125">
        <v>23520</v>
      </c>
      <c r="BB40" s="125">
        <f t="shared" si="5"/>
        <v>7840</v>
      </c>
      <c r="BC40" s="140">
        <v>108658979.17223126</v>
      </c>
      <c r="BD40" s="147">
        <v>23520</v>
      </c>
      <c r="BE40" s="147">
        <v>27263</v>
      </c>
      <c r="BF40" s="147">
        <f t="shared" si="7"/>
        <v>3743</v>
      </c>
      <c r="BG40" s="139">
        <v>58452561.973598264</v>
      </c>
      <c r="BH40" s="147">
        <v>27263</v>
      </c>
      <c r="BI40" s="147">
        <v>29364</v>
      </c>
      <c r="BJ40" s="147">
        <v>2101</v>
      </c>
      <c r="BK40" s="158">
        <v>36367766.11080095</v>
      </c>
      <c r="BL40" s="94">
        <v>29364</v>
      </c>
      <c r="BM40" s="94">
        <v>33812.36</v>
      </c>
      <c r="BN40" s="94">
        <v>4448.360000000001</v>
      </c>
      <c r="BO40" s="160">
        <v>82525828.4443568</v>
      </c>
    </row>
    <row r="41" spans="1:67" ht="28.5" customHeight="1">
      <c r="A41" s="128">
        <v>40</v>
      </c>
      <c r="B41" s="128" t="s">
        <v>199</v>
      </c>
      <c r="C41" s="123" t="s">
        <v>257</v>
      </c>
      <c r="D41" s="97" t="e">
        <f t="shared" si="4"/>
        <v>#REF!</v>
      </c>
      <c r="E41" s="28">
        <v>5</v>
      </c>
      <c r="F41" s="28">
        <v>24298971</v>
      </c>
      <c r="G41" s="28" t="s">
        <v>147</v>
      </c>
      <c r="H41" s="28" t="s">
        <v>258</v>
      </c>
      <c r="I41" s="28" t="s">
        <v>259</v>
      </c>
      <c r="J41" s="28" t="s">
        <v>260</v>
      </c>
      <c r="K41" s="28">
        <v>10400</v>
      </c>
      <c r="L41" s="98" t="s">
        <v>242</v>
      </c>
      <c r="M41" s="94" t="s">
        <v>252</v>
      </c>
      <c r="N41" s="28">
        <v>0</v>
      </c>
      <c r="O41" s="25">
        <v>1309</v>
      </c>
      <c r="P41" s="95">
        <v>19301432.161843494</v>
      </c>
      <c r="Q41" s="94" t="s">
        <v>305</v>
      </c>
      <c r="R41" s="50">
        <v>13807201.1</v>
      </c>
      <c r="S41" s="17">
        <v>1361360</v>
      </c>
      <c r="T41" s="94" t="s">
        <v>261</v>
      </c>
      <c r="U41" s="94" t="s">
        <v>262</v>
      </c>
      <c r="V41" s="28">
        <v>1309</v>
      </c>
      <c r="W41" s="17"/>
      <c r="Y41" s="28"/>
      <c r="Z41" s="25"/>
      <c r="AA41" s="102">
        <f>'سال 99'!$Z41-'سال 99'!$Y41</f>
        <v>0</v>
      </c>
      <c r="AC41" s="50"/>
      <c r="AF41" s="28"/>
      <c r="AG41" s="25"/>
      <c r="AH41" s="102">
        <f>'سال 99'!$AG41-'سال 99'!$AF41</f>
        <v>0</v>
      </c>
      <c r="AJ41" s="50"/>
      <c r="AM41" s="28"/>
      <c r="AN41" s="25"/>
      <c r="AO41" s="102">
        <f>'سال 99'!$AN41-'سال 99'!$AM41</f>
        <v>0</v>
      </c>
      <c r="AQ41" s="50"/>
      <c r="AR41" s="123">
        <v>1309</v>
      </c>
      <c r="AS41" s="123">
        <v>2994</v>
      </c>
      <c r="AT41" s="123">
        <v>1685</v>
      </c>
      <c r="AU41" s="123">
        <v>19301432.161843494</v>
      </c>
      <c r="AV41" s="125">
        <v>2994</v>
      </c>
      <c r="AW41" s="125">
        <v>4627</v>
      </c>
      <c r="AX41" s="125">
        <f t="shared" si="6"/>
        <v>1633</v>
      </c>
      <c r="AY41" s="139">
        <v>20354105.893353388</v>
      </c>
      <c r="AZ41" s="125">
        <v>0</v>
      </c>
      <c r="BA41" s="125">
        <v>4165</v>
      </c>
      <c r="BB41" s="125">
        <f t="shared" si="5"/>
        <v>4165</v>
      </c>
      <c r="BC41" s="140">
        <v>56579660.165267035</v>
      </c>
      <c r="BD41" s="147">
        <v>4165</v>
      </c>
      <c r="BE41" s="147">
        <v>6969</v>
      </c>
      <c r="BF41" s="147">
        <f t="shared" si="7"/>
        <v>2804</v>
      </c>
      <c r="BG41" s="139">
        <v>42918328.596913144</v>
      </c>
      <c r="BH41" s="147">
        <v>6969</v>
      </c>
      <c r="BI41" s="147">
        <v>9095</v>
      </c>
      <c r="BJ41" s="147">
        <v>2126</v>
      </c>
      <c r="BK41" s="158">
        <v>36068123.997302994</v>
      </c>
      <c r="BL41" s="94">
        <v>9095</v>
      </c>
      <c r="BM41" s="94">
        <v>12480</v>
      </c>
      <c r="BN41" s="94">
        <v>3385</v>
      </c>
      <c r="BO41" s="160">
        <v>61547632.593211174</v>
      </c>
    </row>
    <row r="42" spans="1:67" ht="28.5" customHeight="1">
      <c r="A42" s="128">
        <v>41</v>
      </c>
      <c r="B42" s="128" t="s">
        <v>199</v>
      </c>
      <c r="C42" s="123" t="s">
        <v>267</v>
      </c>
      <c r="D42" s="97" t="e">
        <f t="shared" si="4"/>
        <v>#REF!</v>
      </c>
      <c r="E42" s="28">
        <v>20</v>
      </c>
      <c r="F42" s="28">
        <v>60016917</v>
      </c>
      <c r="G42" s="28" t="s">
        <v>152</v>
      </c>
      <c r="H42" s="28" t="s">
        <v>273</v>
      </c>
      <c r="I42" s="28" t="s">
        <v>274</v>
      </c>
      <c r="J42" s="28" t="s">
        <v>275</v>
      </c>
      <c r="K42" s="28">
        <v>10400</v>
      </c>
      <c r="L42" s="98"/>
      <c r="N42" s="28"/>
      <c r="O42" s="25"/>
      <c r="P42" s="95">
        <v>72211411.48264772</v>
      </c>
      <c r="R42" s="50"/>
      <c r="S42" s="17"/>
      <c r="T42" s="94" t="s">
        <v>261</v>
      </c>
      <c r="U42" s="94" t="s">
        <v>262</v>
      </c>
      <c r="V42" s="28">
        <v>0</v>
      </c>
      <c r="W42" s="17"/>
      <c r="Y42" s="28"/>
      <c r="Z42" s="25"/>
      <c r="AA42" s="102">
        <f>'سال 99'!$Z42-'سال 99'!$Y42</f>
        <v>0</v>
      </c>
      <c r="AC42" s="50"/>
      <c r="AF42" s="28"/>
      <c r="AG42" s="25"/>
      <c r="AH42" s="102">
        <f>'سال 99'!$AG42-'سال 99'!$AF42</f>
        <v>0</v>
      </c>
      <c r="AJ42" s="50"/>
      <c r="AM42" s="28"/>
      <c r="AN42" s="25"/>
      <c r="AO42" s="102">
        <f>'سال 99'!$AN42-'سال 99'!$AM42</f>
        <v>0</v>
      </c>
      <c r="AQ42" s="50"/>
      <c r="AR42" s="121">
        <v>0</v>
      </c>
      <c r="AS42" s="121">
        <v>6304</v>
      </c>
      <c r="AT42" s="122">
        <v>6304</v>
      </c>
      <c r="AU42" s="121">
        <v>72211411.48264772</v>
      </c>
      <c r="AV42" s="125">
        <v>6304</v>
      </c>
      <c r="AW42" s="125">
        <v>12383</v>
      </c>
      <c r="AX42" s="125">
        <f t="shared" si="6"/>
        <v>6079</v>
      </c>
      <c r="AY42" s="139">
        <v>75770122.30599833</v>
      </c>
      <c r="AZ42" s="125">
        <v>12383</v>
      </c>
      <c r="BA42" s="125">
        <v>19222</v>
      </c>
      <c r="BB42" s="125">
        <f t="shared" si="5"/>
        <v>6839</v>
      </c>
      <c r="BC42" s="140">
        <v>92904752.91002671</v>
      </c>
      <c r="BD42" s="147">
        <v>19222</v>
      </c>
      <c r="BE42" s="147">
        <v>23586</v>
      </c>
      <c r="BF42" s="147">
        <f t="shared" si="7"/>
        <v>4364</v>
      </c>
      <c r="BG42" s="139">
        <v>66795858.058819175</v>
      </c>
      <c r="BH42" s="147">
        <v>23586</v>
      </c>
      <c r="BI42" s="147">
        <v>25232.2</v>
      </c>
      <c r="BJ42" s="147">
        <v>1646.2000000000007</v>
      </c>
      <c r="BK42" s="158">
        <v>27928196.483706594</v>
      </c>
      <c r="BL42" s="94">
        <v>25232.2</v>
      </c>
      <c r="BM42" s="94">
        <v>29313.066</v>
      </c>
      <c r="BN42" s="94">
        <v>4080.865999999998</v>
      </c>
      <c r="BO42" s="160">
        <v>74200189.4328293</v>
      </c>
    </row>
    <row r="43" spans="1:67" ht="28.5" customHeight="1">
      <c r="A43" s="128">
        <v>42</v>
      </c>
      <c r="B43" s="128" t="s">
        <v>199</v>
      </c>
      <c r="C43" s="123" t="s">
        <v>268</v>
      </c>
      <c r="D43" s="97" t="e">
        <f t="shared" si="4"/>
        <v>#REF!</v>
      </c>
      <c r="E43" s="28">
        <v>10</v>
      </c>
      <c r="F43" s="28">
        <v>60028441</v>
      </c>
      <c r="G43" s="28" t="s">
        <v>152</v>
      </c>
      <c r="H43" s="28" t="s">
        <v>276</v>
      </c>
      <c r="I43" s="28" t="s">
        <v>277</v>
      </c>
      <c r="J43" s="28" t="s">
        <v>275</v>
      </c>
      <c r="K43" s="28">
        <v>10400</v>
      </c>
      <c r="L43" s="98"/>
      <c r="N43" s="28"/>
      <c r="O43" s="25"/>
      <c r="P43" s="95">
        <v>33351494.4619053</v>
      </c>
      <c r="R43" s="50"/>
      <c r="S43" s="17"/>
      <c r="T43" s="94" t="s">
        <v>261</v>
      </c>
      <c r="U43" s="94" t="s">
        <v>262</v>
      </c>
      <c r="V43" s="28">
        <v>0</v>
      </c>
      <c r="W43" s="17"/>
      <c r="Y43" s="28"/>
      <c r="Z43" s="25"/>
      <c r="AA43" s="102">
        <f>'سال 99'!$Z43-'سال 99'!$Y43</f>
        <v>0</v>
      </c>
      <c r="AC43" s="50"/>
      <c r="AF43" s="28"/>
      <c r="AG43" s="25"/>
      <c r="AH43" s="102">
        <f>'سال 99'!$AG43-'سال 99'!$AF43</f>
        <v>0</v>
      </c>
      <c r="AJ43" s="50"/>
      <c r="AM43" s="28"/>
      <c r="AN43" s="25"/>
      <c r="AO43" s="102">
        <f>'سال 99'!$AN43-'سال 99'!$AM43</f>
        <v>0</v>
      </c>
      <c r="AQ43" s="50"/>
      <c r="AR43" s="123">
        <v>0</v>
      </c>
      <c r="AS43" s="123">
        <v>3083</v>
      </c>
      <c r="AT43" s="123">
        <v>3083</v>
      </c>
      <c r="AU43" s="123">
        <v>33351494.4619053</v>
      </c>
      <c r="AV43" s="125">
        <v>3083</v>
      </c>
      <c r="AW43" s="125">
        <v>6414</v>
      </c>
      <c r="AX43" s="125">
        <f t="shared" si="6"/>
        <v>3331</v>
      </c>
      <c r="AY43" s="139">
        <v>37816304.00644103</v>
      </c>
      <c r="AZ43" s="125">
        <v>6414</v>
      </c>
      <c r="BA43" s="125">
        <v>10106</v>
      </c>
      <c r="BB43" s="125">
        <f t="shared" si="5"/>
        <v>3692</v>
      </c>
      <c r="BC43" s="140">
        <v>45675947.997851</v>
      </c>
      <c r="BD43" s="147">
        <v>10106</v>
      </c>
      <c r="BE43" s="147">
        <v>12308</v>
      </c>
      <c r="BF43" s="147">
        <f t="shared" si="7"/>
        <v>2202</v>
      </c>
      <c r="BG43" s="139">
        <v>30689512.96419451</v>
      </c>
      <c r="BH43" s="147">
        <v>12308</v>
      </c>
      <c r="BI43" s="147">
        <v>13431.687</v>
      </c>
      <c r="BJ43" s="147">
        <v>1123.687</v>
      </c>
      <c r="BK43" s="158">
        <v>17356312.55402486</v>
      </c>
      <c r="BL43" s="94">
        <v>13431.687</v>
      </c>
      <c r="BM43" s="94">
        <v>16320.162</v>
      </c>
      <c r="BN43" s="94">
        <v>2888.4750000000004</v>
      </c>
      <c r="BO43" s="160">
        <v>47812171.42606995</v>
      </c>
    </row>
    <row r="44" spans="1:67" ht="28.5" customHeight="1">
      <c r="A44" s="128">
        <v>43</v>
      </c>
      <c r="B44" s="128" t="s">
        <v>199</v>
      </c>
      <c r="C44" s="123" t="s">
        <v>269</v>
      </c>
      <c r="D44" s="97" t="e">
        <f t="shared" si="4"/>
        <v>#REF!</v>
      </c>
      <c r="E44" s="28">
        <v>20</v>
      </c>
      <c r="F44" s="28">
        <v>60028320</v>
      </c>
      <c r="G44" s="28" t="s">
        <v>152</v>
      </c>
      <c r="H44" s="28" t="s">
        <v>222</v>
      </c>
      <c r="I44" s="28" t="s">
        <v>278</v>
      </c>
      <c r="J44" s="28" t="s">
        <v>279</v>
      </c>
      <c r="K44" s="28">
        <v>10400</v>
      </c>
      <c r="L44" s="98"/>
      <c r="N44" s="28"/>
      <c r="O44" s="25"/>
      <c r="P44" s="95">
        <v>55135600</v>
      </c>
      <c r="R44" s="50"/>
      <c r="S44" s="17"/>
      <c r="T44" s="94" t="s">
        <v>261</v>
      </c>
      <c r="U44" s="94" t="s">
        <v>262</v>
      </c>
      <c r="V44" s="28">
        <v>0</v>
      </c>
      <c r="W44" s="17"/>
      <c r="Y44" s="28"/>
      <c r="Z44" s="25"/>
      <c r="AA44" s="102">
        <f>'سال 99'!$Z44-'سال 99'!$Y44</f>
        <v>0</v>
      </c>
      <c r="AC44" s="50"/>
      <c r="AF44" s="28"/>
      <c r="AG44" s="25"/>
      <c r="AH44" s="102">
        <f>'سال 99'!$AG44-'سال 99'!$AF44</f>
        <v>0</v>
      </c>
      <c r="AJ44" s="50"/>
      <c r="AM44" s="28"/>
      <c r="AN44" s="25"/>
      <c r="AO44" s="102">
        <f>'سال 99'!$AN44-'سال 99'!$AM44</f>
        <v>0</v>
      </c>
      <c r="AQ44" s="50"/>
      <c r="AR44" s="121">
        <v>0</v>
      </c>
      <c r="AS44" s="121">
        <v>5200</v>
      </c>
      <c r="AT44" s="122">
        <v>5200</v>
      </c>
      <c r="AU44" s="121">
        <v>55135600</v>
      </c>
      <c r="AV44" s="125">
        <v>5200</v>
      </c>
      <c r="AW44" s="125">
        <v>10867</v>
      </c>
      <c r="AX44" s="125">
        <f t="shared" si="6"/>
        <v>5667</v>
      </c>
      <c r="AY44" s="139">
        <v>63057495.313847594</v>
      </c>
      <c r="AZ44" s="125">
        <v>10867</v>
      </c>
      <c r="BA44" s="125">
        <v>17378</v>
      </c>
      <c r="BB44" s="125">
        <f t="shared" si="5"/>
        <v>6511</v>
      </c>
      <c r="BC44" s="140">
        <v>78947688.94217394</v>
      </c>
      <c r="BD44" s="147">
        <v>17378</v>
      </c>
      <c r="BE44" s="147">
        <v>22565</v>
      </c>
      <c r="BF44" s="147">
        <f t="shared" si="7"/>
        <v>5187</v>
      </c>
      <c r="BG44" s="139">
        <v>70849737.50548626</v>
      </c>
      <c r="BH44" s="147">
        <v>22565</v>
      </c>
      <c r="BI44" s="147">
        <v>24852.473</v>
      </c>
      <c r="BJ44" s="147">
        <v>2287.473000000002</v>
      </c>
      <c r="BK44" s="158">
        <v>34626184.27127323</v>
      </c>
      <c r="BL44" s="94">
        <v>24852.473</v>
      </c>
      <c r="BM44" s="94">
        <v>29618.072</v>
      </c>
      <c r="BN44" s="94">
        <v>4765.598999999998</v>
      </c>
      <c r="BO44" s="160">
        <v>77306501.66688815</v>
      </c>
    </row>
    <row r="45" spans="1:67" ht="27" customHeight="1">
      <c r="A45" s="128">
        <v>44</v>
      </c>
      <c r="B45" s="128" t="s">
        <v>199</v>
      </c>
      <c r="C45" s="123" t="s">
        <v>324</v>
      </c>
      <c r="D45" s="97" t="e">
        <f t="shared" si="4"/>
        <v>#REF!</v>
      </c>
      <c r="E45" s="28">
        <v>100</v>
      </c>
      <c r="F45" s="28">
        <v>98949953</v>
      </c>
      <c r="G45" s="28" t="s">
        <v>152</v>
      </c>
      <c r="H45" s="28" t="s">
        <v>281</v>
      </c>
      <c r="I45" s="28" t="s">
        <v>280</v>
      </c>
      <c r="J45" s="28" t="s">
        <v>275</v>
      </c>
      <c r="K45" s="28">
        <v>9100</v>
      </c>
      <c r="L45" s="98"/>
      <c r="N45" s="28"/>
      <c r="O45" s="25"/>
      <c r="P45" s="95">
        <v>123162417</v>
      </c>
      <c r="R45" s="50"/>
      <c r="S45" s="17"/>
      <c r="V45" s="28">
        <v>0</v>
      </c>
      <c r="W45" s="17"/>
      <c r="Y45" s="28"/>
      <c r="Z45" s="25"/>
      <c r="AA45" s="102">
        <f>'سال 99'!$Z45-'سال 99'!$Y45</f>
        <v>0</v>
      </c>
      <c r="AC45" s="50"/>
      <c r="AF45" s="28"/>
      <c r="AG45" s="25"/>
      <c r="AH45" s="102">
        <f>'سال 99'!$AG45-'سال 99'!$AF45</f>
        <v>0</v>
      </c>
      <c r="AJ45" s="50"/>
      <c r="AM45" s="28"/>
      <c r="AN45" s="25"/>
      <c r="AO45" s="102">
        <f>'سال 99'!$AN45-'سال 99'!$AM45</f>
        <v>0</v>
      </c>
      <c r="AQ45" s="50"/>
      <c r="AR45" s="123">
        <v>0</v>
      </c>
      <c r="AS45" s="123">
        <v>13239</v>
      </c>
      <c r="AT45" s="123">
        <v>13239</v>
      </c>
      <c r="AU45" s="123">
        <v>123162417</v>
      </c>
      <c r="AV45" s="125">
        <v>0</v>
      </c>
      <c r="AW45" s="125">
        <v>3253</v>
      </c>
      <c r="AX45" s="125">
        <f t="shared" si="6"/>
        <v>3253</v>
      </c>
      <c r="AY45" s="139">
        <v>35411584.75361606</v>
      </c>
      <c r="AZ45" s="125">
        <v>3253</v>
      </c>
      <c r="BA45" s="125">
        <v>6622</v>
      </c>
      <c r="BB45" s="125">
        <f t="shared" si="5"/>
        <v>3369</v>
      </c>
      <c r="BC45" s="140">
        <v>39962790.4391578</v>
      </c>
      <c r="BD45" s="147">
        <v>6622</v>
      </c>
      <c r="BE45" s="147">
        <v>9517</v>
      </c>
      <c r="BF45" s="147">
        <f t="shared" si="7"/>
        <v>2895</v>
      </c>
      <c r="BG45" s="139">
        <v>38682559.086296745</v>
      </c>
      <c r="BH45" s="147">
        <v>9517</v>
      </c>
      <c r="BI45" s="147">
        <v>11323.253</v>
      </c>
      <c r="BJ45" s="147">
        <v>1806.2530000000006</v>
      </c>
      <c r="BK45" s="158">
        <v>26745926.042439286</v>
      </c>
      <c r="BL45" s="94">
        <v>11323.253</v>
      </c>
      <c r="BM45" s="94">
        <v>14054.3</v>
      </c>
      <c r="BN45" s="94">
        <v>2731.0469999999987</v>
      </c>
      <c r="BO45" s="160">
        <v>43336048.12638252</v>
      </c>
    </row>
    <row r="46" spans="1:67" ht="27" customHeight="1">
      <c r="A46" s="128">
        <v>45</v>
      </c>
      <c r="B46" s="128" t="s">
        <v>199</v>
      </c>
      <c r="C46" s="123" t="s">
        <v>325</v>
      </c>
      <c r="D46" s="129"/>
      <c r="E46" s="32"/>
      <c r="F46" s="32"/>
      <c r="G46" s="32"/>
      <c r="H46" s="32"/>
      <c r="I46" s="32"/>
      <c r="J46" s="32"/>
      <c r="K46" s="130"/>
      <c r="L46" s="31"/>
      <c r="M46" s="31"/>
      <c r="N46" s="130"/>
      <c r="O46" s="131"/>
      <c r="P46" s="130"/>
      <c r="Q46" s="31"/>
      <c r="R46" s="130"/>
      <c r="S46" s="31"/>
      <c r="T46" s="31"/>
      <c r="U46" s="131"/>
      <c r="V46" s="130"/>
      <c r="W46" s="31"/>
      <c r="X46" s="31"/>
      <c r="Y46" s="31"/>
      <c r="Z46" s="31"/>
      <c r="AA46" s="131">
        <f>'سال 99'!$Z46-'سال 99'!$Y46</f>
        <v>0</v>
      </c>
      <c r="AB46" s="31"/>
      <c r="AC46" s="130"/>
      <c r="AD46" s="31"/>
      <c r="AE46" s="31"/>
      <c r="AF46" s="31"/>
      <c r="AG46" s="31"/>
      <c r="AH46" s="131">
        <f>'سال 99'!$AG46-'سال 99'!$AF46</f>
        <v>0</v>
      </c>
      <c r="AI46" s="31"/>
      <c r="AJ46" s="130"/>
      <c r="AK46" s="31"/>
      <c r="AL46" s="31"/>
      <c r="AM46" s="31"/>
      <c r="AN46" s="31"/>
      <c r="AO46" s="131">
        <f>'سال 99'!$AN46-'سال 99'!$AM46</f>
        <v>0</v>
      </c>
      <c r="AP46" s="31"/>
      <c r="AQ46" s="130"/>
      <c r="AR46" s="121" t="s">
        <v>341</v>
      </c>
      <c r="AS46" s="121" t="s">
        <v>341</v>
      </c>
      <c r="AT46" s="121" t="s">
        <v>341</v>
      </c>
      <c r="AU46" s="121" t="s">
        <v>341</v>
      </c>
      <c r="AV46" s="125">
        <v>0</v>
      </c>
      <c r="AW46" s="125">
        <v>4158</v>
      </c>
      <c r="AX46" s="125">
        <f t="shared" si="6"/>
        <v>4158</v>
      </c>
      <c r="AY46" s="139">
        <v>45263255.27375825</v>
      </c>
      <c r="AZ46" s="125">
        <v>4158</v>
      </c>
      <c r="BA46" s="125">
        <v>7417</v>
      </c>
      <c r="BB46" s="125">
        <f t="shared" si="5"/>
        <v>3259</v>
      </c>
      <c r="BC46" s="140">
        <v>38657979.82820281</v>
      </c>
      <c r="BD46" s="147">
        <v>7417</v>
      </c>
      <c r="BE46" s="147">
        <v>8399</v>
      </c>
      <c r="BF46" s="147">
        <f t="shared" si="7"/>
        <v>982</v>
      </c>
      <c r="BG46" s="139">
        <v>13121337.831690295</v>
      </c>
      <c r="BH46" s="147">
        <v>8399</v>
      </c>
      <c r="BI46" s="147">
        <v>8440.139</v>
      </c>
      <c r="BJ46" s="147">
        <v>41.138999999999214</v>
      </c>
      <c r="BK46" s="158">
        <v>609161.9786707002</v>
      </c>
      <c r="BL46" s="94">
        <v>8440.139</v>
      </c>
      <c r="BM46" s="94">
        <v>10569.822</v>
      </c>
      <c r="BN46" s="94">
        <v>2129.683000000001</v>
      </c>
      <c r="BO46" s="160">
        <v>33793649.461887255</v>
      </c>
    </row>
    <row r="47" spans="1:67" ht="27" customHeight="1">
      <c r="A47" s="128">
        <v>46</v>
      </c>
      <c r="B47" s="128" t="s">
        <v>199</v>
      </c>
      <c r="C47" s="123" t="s">
        <v>326</v>
      </c>
      <c r="D47" s="129"/>
      <c r="E47" s="32"/>
      <c r="F47" s="32"/>
      <c r="G47" s="32"/>
      <c r="H47" s="32"/>
      <c r="I47" s="32"/>
      <c r="J47" s="32"/>
      <c r="K47" s="130"/>
      <c r="L47" s="31"/>
      <c r="M47" s="31"/>
      <c r="N47" s="130"/>
      <c r="O47" s="131"/>
      <c r="P47" s="130"/>
      <c r="Q47" s="31"/>
      <c r="R47" s="130"/>
      <c r="S47" s="31"/>
      <c r="T47" s="31"/>
      <c r="U47" s="131"/>
      <c r="V47" s="130"/>
      <c r="W47" s="31"/>
      <c r="X47" s="31"/>
      <c r="Y47" s="31"/>
      <c r="Z47" s="31"/>
      <c r="AA47" s="131">
        <f>'سال 99'!$Z47-'سال 99'!$Y47</f>
        <v>0</v>
      </c>
      <c r="AB47" s="31"/>
      <c r="AC47" s="130"/>
      <c r="AD47" s="31"/>
      <c r="AE47" s="31"/>
      <c r="AF47" s="31"/>
      <c r="AG47" s="31"/>
      <c r="AH47" s="131">
        <f>'سال 99'!$AG47-'سال 99'!$AF47</f>
        <v>0</v>
      </c>
      <c r="AI47" s="31"/>
      <c r="AJ47" s="130"/>
      <c r="AK47" s="31"/>
      <c r="AL47" s="31"/>
      <c r="AM47" s="31"/>
      <c r="AN47" s="31"/>
      <c r="AO47" s="131">
        <f>'سال 99'!$AN47-'سال 99'!$AM47</f>
        <v>0</v>
      </c>
      <c r="AP47" s="31"/>
      <c r="AQ47" s="130"/>
      <c r="AR47" s="121" t="s">
        <v>341</v>
      </c>
      <c r="AS47" s="121" t="s">
        <v>341</v>
      </c>
      <c r="AT47" s="121" t="s">
        <v>341</v>
      </c>
      <c r="AU47" s="121" t="s">
        <v>341</v>
      </c>
      <c r="AV47" s="125">
        <v>0</v>
      </c>
      <c r="AW47" s="125">
        <v>4594</v>
      </c>
      <c r="AX47" s="125">
        <f t="shared" si="6"/>
        <v>4594</v>
      </c>
      <c r="AY47" s="125">
        <v>50009474.441473156</v>
      </c>
      <c r="AZ47" s="125">
        <v>5340</v>
      </c>
      <c r="BA47" s="125">
        <v>10775</v>
      </c>
      <c r="BB47" s="125">
        <f t="shared" si="5"/>
        <v>5435</v>
      </c>
      <c r="BC47" s="140">
        <v>12782435.531881496</v>
      </c>
      <c r="BD47" s="147">
        <v>10775</v>
      </c>
      <c r="BE47" s="147">
        <v>15703</v>
      </c>
      <c r="BF47" s="147">
        <f t="shared" si="7"/>
        <v>4928</v>
      </c>
      <c r="BG47" s="139">
        <v>64130407.121704414</v>
      </c>
      <c r="BH47" s="147">
        <v>15703</v>
      </c>
      <c r="BI47" s="147">
        <v>18548.636</v>
      </c>
      <c r="BJ47" s="147">
        <v>2845.6359999999986</v>
      </c>
      <c r="BK47" s="158">
        <v>41036240.16544877</v>
      </c>
      <c r="BL47" s="94">
        <v>18548.636</v>
      </c>
      <c r="BM47" s="94">
        <v>23040.722</v>
      </c>
      <c r="BN47" s="94">
        <v>4492.086000000003</v>
      </c>
      <c r="BO47" s="160">
        <v>69417110.77596572</v>
      </c>
    </row>
    <row r="48" spans="1:67" ht="27" customHeight="1">
      <c r="A48" s="128">
        <v>47</v>
      </c>
      <c r="B48" s="128" t="s">
        <v>199</v>
      </c>
      <c r="C48" s="123" t="s">
        <v>327</v>
      </c>
      <c r="D48" s="129"/>
      <c r="E48" s="32"/>
      <c r="F48" s="32"/>
      <c r="G48" s="32"/>
      <c r="H48" s="32"/>
      <c r="I48" s="32"/>
      <c r="J48" s="32"/>
      <c r="K48" s="130"/>
      <c r="L48" s="31"/>
      <c r="M48" s="31"/>
      <c r="N48" s="130"/>
      <c r="O48" s="131"/>
      <c r="P48" s="130"/>
      <c r="Q48" s="31"/>
      <c r="R48" s="130"/>
      <c r="S48" s="31"/>
      <c r="T48" s="31"/>
      <c r="U48" s="131"/>
      <c r="V48" s="130"/>
      <c r="W48" s="31"/>
      <c r="X48" s="31"/>
      <c r="Y48" s="31"/>
      <c r="Z48" s="31"/>
      <c r="AA48" s="131">
        <f>'سال 99'!$Z48-'سال 99'!$Y48</f>
        <v>0</v>
      </c>
      <c r="AB48" s="31"/>
      <c r="AC48" s="130"/>
      <c r="AD48" s="31"/>
      <c r="AE48" s="31"/>
      <c r="AF48" s="31"/>
      <c r="AG48" s="31"/>
      <c r="AH48" s="131">
        <f>'سال 99'!$AG48-'سال 99'!$AF48</f>
        <v>0</v>
      </c>
      <c r="AI48" s="31"/>
      <c r="AJ48" s="130"/>
      <c r="AK48" s="31"/>
      <c r="AL48" s="31"/>
      <c r="AM48" s="31"/>
      <c r="AN48" s="31"/>
      <c r="AO48" s="131">
        <f>'سال 99'!$AN48-'سال 99'!$AM48</f>
        <v>0</v>
      </c>
      <c r="AP48" s="31"/>
      <c r="AQ48" s="130"/>
      <c r="AR48" s="121" t="s">
        <v>341</v>
      </c>
      <c r="AS48" s="121" t="s">
        <v>341</v>
      </c>
      <c r="AT48" s="121" t="s">
        <v>341</v>
      </c>
      <c r="AU48" s="121" t="s">
        <v>341</v>
      </c>
      <c r="AV48" s="125">
        <v>0</v>
      </c>
      <c r="AW48" s="125">
        <v>2277</v>
      </c>
      <c r="AX48" s="125">
        <f t="shared" si="6"/>
        <v>2277</v>
      </c>
      <c r="AY48" s="125">
        <v>24787020.745153327</v>
      </c>
      <c r="AZ48" s="125">
        <v>2277</v>
      </c>
      <c r="BA48" s="125">
        <v>2277</v>
      </c>
      <c r="BB48" s="125">
        <f t="shared" si="5"/>
        <v>0</v>
      </c>
      <c r="BC48" s="140">
        <v>0</v>
      </c>
      <c r="BD48" s="147">
        <v>2277</v>
      </c>
      <c r="BE48" s="147">
        <v>2277</v>
      </c>
      <c r="BF48" s="147">
        <f t="shared" si="7"/>
        <v>0</v>
      </c>
      <c r="BG48" s="139">
        <v>0</v>
      </c>
      <c r="BH48" s="147">
        <v>2277</v>
      </c>
      <c r="BI48" s="147">
        <v>2277</v>
      </c>
      <c r="BJ48" s="147">
        <v>0</v>
      </c>
      <c r="BK48" s="158">
        <v>0</v>
      </c>
      <c r="BL48" s="94">
        <v>2277</v>
      </c>
      <c r="BM48" s="94">
        <v>2277</v>
      </c>
      <c r="BN48" s="94">
        <v>0</v>
      </c>
      <c r="BO48" s="160">
        <v>0</v>
      </c>
    </row>
    <row r="49" spans="1:67" ht="27" customHeight="1">
      <c r="A49" s="128">
        <v>48</v>
      </c>
      <c r="B49" s="128" t="s">
        <v>199</v>
      </c>
      <c r="C49" s="123" t="s">
        <v>328</v>
      </c>
      <c r="D49" s="129"/>
      <c r="E49" s="32"/>
      <c r="F49" s="32"/>
      <c r="G49" s="32"/>
      <c r="H49" s="32"/>
      <c r="I49" s="32"/>
      <c r="J49" s="32"/>
      <c r="K49" s="130"/>
      <c r="L49" s="31"/>
      <c r="M49" s="31"/>
      <c r="N49" s="130"/>
      <c r="O49" s="131"/>
      <c r="P49" s="130"/>
      <c r="Q49" s="31"/>
      <c r="R49" s="130"/>
      <c r="S49" s="31"/>
      <c r="T49" s="31"/>
      <c r="U49" s="131"/>
      <c r="V49" s="130"/>
      <c r="W49" s="31"/>
      <c r="X49" s="31"/>
      <c r="Y49" s="31"/>
      <c r="Z49" s="31"/>
      <c r="AA49" s="131">
        <f>'سال 99'!$Z49-'سال 99'!$Y49</f>
        <v>0</v>
      </c>
      <c r="AB49" s="31"/>
      <c r="AC49" s="130"/>
      <c r="AD49" s="31"/>
      <c r="AE49" s="31"/>
      <c r="AF49" s="31"/>
      <c r="AG49" s="31"/>
      <c r="AH49" s="131">
        <f>'سال 99'!$AG49-'سال 99'!$AF49</f>
        <v>0</v>
      </c>
      <c r="AI49" s="31"/>
      <c r="AJ49" s="130"/>
      <c r="AK49" s="31"/>
      <c r="AL49" s="31"/>
      <c r="AM49" s="31"/>
      <c r="AN49" s="31"/>
      <c r="AO49" s="131">
        <f>'سال 99'!$AN49-'سال 99'!$AM49</f>
        <v>0</v>
      </c>
      <c r="AP49" s="31"/>
      <c r="AQ49" s="130"/>
      <c r="AR49" s="121" t="s">
        <v>341</v>
      </c>
      <c r="AS49" s="121" t="s">
        <v>341</v>
      </c>
      <c r="AT49" s="121" t="s">
        <v>341</v>
      </c>
      <c r="AU49" s="121" t="s">
        <v>341</v>
      </c>
      <c r="AV49" s="125">
        <v>0</v>
      </c>
      <c r="AW49" s="125">
        <v>3793</v>
      </c>
      <c r="AX49" s="125">
        <f t="shared" si="6"/>
        <v>3793</v>
      </c>
      <c r="AY49" s="125">
        <v>41289929.59436388</v>
      </c>
      <c r="AZ49" s="125">
        <v>3793</v>
      </c>
      <c r="BA49" s="125">
        <v>7103</v>
      </c>
      <c r="BB49" s="125">
        <f t="shared" si="5"/>
        <v>3310</v>
      </c>
      <c r="BC49" s="140">
        <v>39262937.47510012</v>
      </c>
      <c r="BD49" s="147">
        <v>7103</v>
      </c>
      <c r="BE49" s="147">
        <v>9797</v>
      </c>
      <c r="BF49" s="147">
        <f t="shared" si="7"/>
        <v>2694</v>
      </c>
      <c r="BG49" s="139">
        <v>35996827.004657485</v>
      </c>
      <c r="BH49" s="147">
        <v>9797</v>
      </c>
      <c r="BI49" s="147">
        <v>9993.868</v>
      </c>
      <c r="BJ49" s="147">
        <v>196.8680000000004</v>
      </c>
      <c r="BK49" s="158">
        <v>2915104.898440554</v>
      </c>
      <c r="BL49" s="94">
        <v>9993.868</v>
      </c>
      <c r="BM49" s="94">
        <v>11103.227</v>
      </c>
      <c r="BN49" s="94">
        <v>1109.3590000000004</v>
      </c>
      <c r="BO49" s="160">
        <v>17603225.068420872</v>
      </c>
    </row>
    <row r="50" spans="1:67" ht="27" customHeight="1">
      <c r="A50" s="128">
        <v>49</v>
      </c>
      <c r="B50" s="128" t="s">
        <v>199</v>
      </c>
      <c r="C50" s="123" t="s">
        <v>329</v>
      </c>
      <c r="D50" s="129"/>
      <c r="E50" s="32"/>
      <c r="F50" s="32"/>
      <c r="G50" s="32"/>
      <c r="H50" s="32"/>
      <c r="I50" s="32"/>
      <c r="J50" s="32"/>
      <c r="K50" s="130"/>
      <c r="L50" s="31"/>
      <c r="M50" s="31"/>
      <c r="N50" s="130"/>
      <c r="O50" s="131"/>
      <c r="P50" s="130"/>
      <c r="Q50" s="31"/>
      <c r="R50" s="130"/>
      <c r="S50" s="31"/>
      <c r="T50" s="31"/>
      <c r="U50" s="131"/>
      <c r="V50" s="130"/>
      <c r="W50" s="31"/>
      <c r="X50" s="31"/>
      <c r="Y50" s="31"/>
      <c r="Z50" s="31"/>
      <c r="AA50" s="131">
        <f>'سال 99'!$Z50-'سال 99'!$Y50</f>
        <v>0</v>
      </c>
      <c r="AB50" s="31"/>
      <c r="AC50" s="130"/>
      <c r="AD50" s="31"/>
      <c r="AE50" s="31"/>
      <c r="AF50" s="31"/>
      <c r="AG50" s="31"/>
      <c r="AH50" s="131">
        <f>'سال 99'!$AG50-'سال 99'!$AF50</f>
        <v>0</v>
      </c>
      <c r="AI50" s="31"/>
      <c r="AJ50" s="130"/>
      <c r="AK50" s="31"/>
      <c r="AL50" s="31"/>
      <c r="AM50" s="31"/>
      <c r="AN50" s="31"/>
      <c r="AO50" s="131">
        <f>'سال 99'!$AN50-'سال 99'!$AM50</f>
        <v>0</v>
      </c>
      <c r="AP50" s="31"/>
      <c r="AQ50" s="130"/>
      <c r="AR50" s="121" t="s">
        <v>341</v>
      </c>
      <c r="AS50" s="121" t="s">
        <v>341</v>
      </c>
      <c r="AT50" s="121" t="s">
        <v>341</v>
      </c>
      <c r="AU50" s="121" t="s">
        <v>341</v>
      </c>
      <c r="AV50" s="125">
        <v>0</v>
      </c>
      <c r="AW50" s="125">
        <v>6940</v>
      </c>
      <c r="AX50" s="125">
        <f t="shared" si="6"/>
        <v>6940</v>
      </c>
      <c r="AY50" s="139">
        <v>75547617.0273887</v>
      </c>
      <c r="AZ50" s="125">
        <v>6940</v>
      </c>
      <c r="BA50" s="125">
        <v>12343</v>
      </c>
      <c r="BB50" s="125">
        <f t="shared" si="5"/>
        <v>5403</v>
      </c>
      <c r="BC50" s="140">
        <v>64089924.82718005</v>
      </c>
      <c r="BD50" s="147">
        <v>12343</v>
      </c>
      <c r="BE50" s="147">
        <v>17164</v>
      </c>
      <c r="BF50" s="147">
        <f t="shared" si="7"/>
        <v>4821</v>
      </c>
      <c r="BG50" s="139">
        <v>64417484.40588483</v>
      </c>
      <c r="BH50" s="147">
        <v>17164</v>
      </c>
      <c r="BI50" s="147">
        <v>20362.106</v>
      </c>
      <c r="BJ50" s="147">
        <v>3198.1059999999998</v>
      </c>
      <c r="BK50" s="158">
        <v>47355661.998557955</v>
      </c>
      <c r="BL50" s="94">
        <v>20362.106</v>
      </c>
      <c r="BM50" s="94">
        <v>25033.847</v>
      </c>
      <c r="BN50" s="94">
        <v>4671.741000000002</v>
      </c>
      <c r="BO50" s="160">
        <v>74130834.36864856</v>
      </c>
    </row>
    <row r="51" spans="1:67" ht="27" customHeight="1">
      <c r="A51" s="128">
        <v>50</v>
      </c>
      <c r="B51" s="128" t="s">
        <v>199</v>
      </c>
      <c r="C51" s="123" t="s">
        <v>330</v>
      </c>
      <c r="D51" s="129"/>
      <c r="E51" s="32"/>
      <c r="F51" s="32"/>
      <c r="G51" s="32"/>
      <c r="H51" s="32"/>
      <c r="I51" s="32"/>
      <c r="J51" s="32"/>
      <c r="K51" s="130"/>
      <c r="L51" s="31"/>
      <c r="M51" s="31"/>
      <c r="N51" s="130"/>
      <c r="O51" s="131"/>
      <c r="P51" s="130"/>
      <c r="Q51" s="31"/>
      <c r="R51" s="130"/>
      <c r="S51" s="31"/>
      <c r="T51" s="31"/>
      <c r="U51" s="131"/>
      <c r="V51" s="130"/>
      <c r="W51" s="31"/>
      <c r="X51" s="31"/>
      <c r="Y51" s="31"/>
      <c r="Z51" s="31"/>
      <c r="AA51" s="131">
        <f>'سال 99'!$Z51-'سال 99'!$Y51</f>
        <v>0</v>
      </c>
      <c r="AB51" s="31"/>
      <c r="AC51" s="130"/>
      <c r="AD51" s="31"/>
      <c r="AE51" s="31"/>
      <c r="AF51" s="31"/>
      <c r="AG51" s="31"/>
      <c r="AH51" s="131">
        <f>'سال 99'!$AG51-'سال 99'!$AF51</f>
        <v>0</v>
      </c>
      <c r="AI51" s="31"/>
      <c r="AJ51" s="130"/>
      <c r="AK51" s="31"/>
      <c r="AL51" s="31"/>
      <c r="AM51" s="31"/>
      <c r="AN51" s="31"/>
      <c r="AO51" s="131">
        <f>'سال 99'!$AN51-'سال 99'!$AM51</f>
        <v>0</v>
      </c>
      <c r="AP51" s="31"/>
      <c r="AQ51" s="130"/>
      <c r="AR51" s="121" t="s">
        <v>341</v>
      </c>
      <c r="AS51" s="121" t="s">
        <v>341</v>
      </c>
      <c r="AT51" s="121" t="s">
        <v>341</v>
      </c>
      <c r="AU51" s="121" t="s">
        <v>341</v>
      </c>
      <c r="AV51" s="125">
        <v>0</v>
      </c>
      <c r="AW51" s="125">
        <v>858</v>
      </c>
      <c r="AX51" s="125">
        <v>928</v>
      </c>
      <c r="AY51" s="139">
        <v>9839584</v>
      </c>
      <c r="AZ51" s="125">
        <v>858</v>
      </c>
      <c r="BA51" s="125">
        <v>2747</v>
      </c>
      <c r="BB51" s="125">
        <f t="shared" si="5"/>
        <v>1889</v>
      </c>
      <c r="BC51" s="140">
        <v>21824087.783941884</v>
      </c>
      <c r="BD51" s="147">
        <v>2747</v>
      </c>
      <c r="BE51" s="147">
        <v>4465</v>
      </c>
      <c r="BF51" s="147">
        <f t="shared" si="7"/>
        <v>1718</v>
      </c>
      <c r="BG51" s="139">
        <v>22357150.859392893</v>
      </c>
      <c r="BH51" s="147">
        <v>4465</v>
      </c>
      <c r="BI51" s="147">
        <v>5533.236</v>
      </c>
      <c r="BJ51" s="147">
        <v>1068.2359999999999</v>
      </c>
      <c r="BK51" s="158">
        <v>15404777.367652908</v>
      </c>
      <c r="BL51" s="94">
        <v>5533.236</v>
      </c>
      <c r="BM51" s="94">
        <v>7459.841</v>
      </c>
      <c r="BN51" s="94">
        <v>1926.6050000000005</v>
      </c>
      <c r="BO51" s="160">
        <v>29772215.5601049</v>
      </c>
    </row>
    <row r="52" spans="1:67" ht="27" customHeight="1">
      <c r="A52" s="128">
        <v>51</v>
      </c>
      <c r="B52" s="128" t="s">
        <v>199</v>
      </c>
      <c r="C52" s="123" t="s">
        <v>331</v>
      </c>
      <c r="D52" s="129"/>
      <c r="E52" s="32"/>
      <c r="F52" s="32"/>
      <c r="G52" s="32"/>
      <c r="H52" s="32"/>
      <c r="I52" s="32"/>
      <c r="J52" s="32"/>
      <c r="K52" s="130"/>
      <c r="L52" s="31"/>
      <c r="M52" s="31"/>
      <c r="N52" s="130"/>
      <c r="O52" s="131"/>
      <c r="P52" s="130"/>
      <c r="Q52" s="31"/>
      <c r="R52" s="130"/>
      <c r="S52" s="31"/>
      <c r="T52" s="31"/>
      <c r="U52" s="131"/>
      <c r="V52" s="130"/>
      <c r="W52" s="31"/>
      <c r="X52" s="31"/>
      <c r="Y52" s="31"/>
      <c r="Z52" s="31"/>
      <c r="AA52" s="131">
        <f>'سال 99'!$Z52-'سال 99'!$Y52</f>
        <v>0</v>
      </c>
      <c r="AB52" s="31"/>
      <c r="AC52" s="130"/>
      <c r="AD52" s="31"/>
      <c r="AE52" s="31"/>
      <c r="AF52" s="31"/>
      <c r="AG52" s="31"/>
      <c r="AH52" s="131">
        <f>'سال 99'!$AG52-'سال 99'!$AF52</f>
        <v>0</v>
      </c>
      <c r="AI52" s="31"/>
      <c r="AJ52" s="130"/>
      <c r="AK52" s="31"/>
      <c r="AL52" s="31"/>
      <c r="AM52" s="31"/>
      <c r="AN52" s="31"/>
      <c r="AO52" s="131">
        <f>'سال 99'!$AN52-'سال 99'!$AM52</f>
        <v>0</v>
      </c>
      <c r="AP52" s="31"/>
      <c r="AQ52" s="130"/>
      <c r="AR52" s="121" t="s">
        <v>341</v>
      </c>
      <c r="AS52" s="121" t="s">
        <v>341</v>
      </c>
      <c r="AT52" s="121" t="s">
        <v>341</v>
      </c>
      <c r="AU52" s="121" t="s">
        <v>341</v>
      </c>
      <c r="AV52" s="125">
        <v>0</v>
      </c>
      <c r="AW52" s="125">
        <v>8530</v>
      </c>
      <c r="AX52" s="125">
        <f t="shared" si="6"/>
        <v>8530</v>
      </c>
      <c r="AY52" s="139">
        <v>90443590</v>
      </c>
      <c r="AZ52" s="125">
        <v>8530</v>
      </c>
      <c r="BA52" s="125">
        <v>11342</v>
      </c>
      <c r="BB52" s="125">
        <f t="shared" si="5"/>
        <v>2812</v>
      </c>
      <c r="BC52" s="140">
        <v>32487736.817599036</v>
      </c>
      <c r="BD52" s="147">
        <v>11342</v>
      </c>
      <c r="BE52" s="147">
        <v>15509</v>
      </c>
      <c r="BF52" s="147">
        <f t="shared" si="7"/>
        <v>4167</v>
      </c>
      <c r="BG52" s="139">
        <v>54227152.28817823</v>
      </c>
      <c r="BH52" s="147">
        <v>15509</v>
      </c>
      <c r="BI52" s="147">
        <v>17984.872</v>
      </c>
      <c r="BJ52" s="147">
        <v>2475.8719999999994</v>
      </c>
      <c r="BK52" s="158">
        <v>35703961.43811437</v>
      </c>
      <c r="BL52" s="94">
        <v>17984.872</v>
      </c>
      <c r="BM52" s="94">
        <v>21976.921</v>
      </c>
      <c r="BN52" s="94">
        <v>3992.048999999999</v>
      </c>
      <c r="BO52" s="160">
        <v>61689938.18374869</v>
      </c>
    </row>
    <row r="53" spans="1:67" ht="27" customHeight="1">
      <c r="A53" s="128">
        <v>52</v>
      </c>
      <c r="B53" s="128" t="s">
        <v>199</v>
      </c>
      <c r="C53" s="123" t="s">
        <v>332</v>
      </c>
      <c r="D53" s="129"/>
      <c r="E53" s="32"/>
      <c r="F53" s="32"/>
      <c r="G53" s="32"/>
      <c r="H53" s="32"/>
      <c r="I53" s="32"/>
      <c r="J53" s="32"/>
      <c r="K53" s="130"/>
      <c r="L53" s="31"/>
      <c r="M53" s="31"/>
      <c r="N53" s="130"/>
      <c r="O53" s="131"/>
      <c r="P53" s="130"/>
      <c r="Q53" s="31"/>
      <c r="R53" s="130"/>
      <c r="S53" s="31"/>
      <c r="T53" s="31"/>
      <c r="U53" s="131"/>
      <c r="V53" s="130"/>
      <c r="W53" s="31"/>
      <c r="X53" s="31"/>
      <c r="Y53" s="31"/>
      <c r="Z53" s="31"/>
      <c r="AA53" s="131">
        <f>'سال 99'!$Z53-'سال 99'!$Y53</f>
        <v>0</v>
      </c>
      <c r="AB53" s="31"/>
      <c r="AC53" s="130"/>
      <c r="AD53" s="31"/>
      <c r="AE53" s="31"/>
      <c r="AF53" s="31"/>
      <c r="AG53" s="31"/>
      <c r="AH53" s="131">
        <f>'سال 99'!$AG53-'سال 99'!$AF53</f>
        <v>0</v>
      </c>
      <c r="AI53" s="31"/>
      <c r="AJ53" s="130"/>
      <c r="AK53" s="31"/>
      <c r="AL53" s="31"/>
      <c r="AM53" s="31"/>
      <c r="AN53" s="31"/>
      <c r="AO53" s="131">
        <f>'سال 99'!$AN53-'سال 99'!$AM53</f>
        <v>0</v>
      </c>
      <c r="AP53" s="31"/>
      <c r="AQ53" s="130"/>
      <c r="AR53" s="121" t="s">
        <v>341</v>
      </c>
      <c r="AS53" s="121" t="s">
        <v>341</v>
      </c>
      <c r="AT53" s="121" t="s">
        <v>341</v>
      </c>
      <c r="AU53" s="121" t="s">
        <v>341</v>
      </c>
      <c r="AV53" s="125">
        <v>0</v>
      </c>
      <c r="AW53" s="125">
        <v>1230</v>
      </c>
      <c r="AX53" s="125">
        <f t="shared" si="6"/>
        <v>1230</v>
      </c>
      <c r="AY53" s="139">
        <v>13389563.248370044</v>
      </c>
      <c r="AZ53" s="125">
        <v>1230</v>
      </c>
      <c r="BA53" s="125">
        <v>2930</v>
      </c>
      <c r="BB53" s="125">
        <f t="shared" si="5"/>
        <v>1700</v>
      </c>
      <c r="BC53" s="140">
        <v>20165254.8965771</v>
      </c>
      <c r="BD53" s="147">
        <v>2930</v>
      </c>
      <c r="BE53" s="147">
        <v>4187</v>
      </c>
      <c r="BF53" s="147">
        <f t="shared" si="7"/>
        <v>1257</v>
      </c>
      <c r="BG53" s="139">
        <v>16795846.898609675</v>
      </c>
      <c r="BH53" s="147">
        <v>4187</v>
      </c>
      <c r="BI53" s="147">
        <v>4843.266</v>
      </c>
      <c r="BJ53" s="147">
        <v>656.2659999999996</v>
      </c>
      <c r="BK53" s="158">
        <v>9717598.75286986</v>
      </c>
      <c r="BL53" s="94">
        <v>4843.266</v>
      </c>
      <c r="BM53" s="94">
        <v>7184.705</v>
      </c>
      <c r="BN53" s="94">
        <v>2341.4390000000003</v>
      </c>
      <c r="BO53" s="160">
        <v>37153777.72297182</v>
      </c>
    </row>
    <row r="54" spans="1:67" ht="27" customHeight="1">
      <c r="A54" s="128">
        <v>53</v>
      </c>
      <c r="B54" s="128" t="s">
        <v>199</v>
      </c>
      <c r="C54" s="123" t="s">
        <v>333</v>
      </c>
      <c r="D54" s="129"/>
      <c r="E54" s="32"/>
      <c r="F54" s="32"/>
      <c r="G54" s="32"/>
      <c r="H54" s="32"/>
      <c r="I54" s="32"/>
      <c r="J54" s="32"/>
      <c r="K54" s="130"/>
      <c r="L54" s="31"/>
      <c r="M54" s="31"/>
      <c r="N54" s="130"/>
      <c r="O54" s="131"/>
      <c r="P54" s="130"/>
      <c r="Q54" s="31"/>
      <c r="R54" s="130"/>
      <c r="S54" s="31"/>
      <c r="T54" s="31"/>
      <c r="U54" s="131"/>
      <c r="V54" s="130"/>
      <c r="W54" s="31"/>
      <c r="X54" s="31"/>
      <c r="Y54" s="31"/>
      <c r="Z54" s="31"/>
      <c r="AA54" s="131">
        <f>'سال 99'!$Z54-'سال 99'!$Y54</f>
        <v>0</v>
      </c>
      <c r="AB54" s="31"/>
      <c r="AC54" s="130"/>
      <c r="AD54" s="31"/>
      <c r="AE54" s="31"/>
      <c r="AF54" s="31"/>
      <c r="AG54" s="31"/>
      <c r="AH54" s="131">
        <f>'سال 99'!$AG54-'سال 99'!$AF54</f>
        <v>0</v>
      </c>
      <c r="AI54" s="31"/>
      <c r="AJ54" s="130"/>
      <c r="AK54" s="31"/>
      <c r="AL54" s="31"/>
      <c r="AM54" s="31"/>
      <c r="AN54" s="31"/>
      <c r="AO54" s="131">
        <f>'سال 99'!$AN54-'سال 99'!$AM54</f>
        <v>0</v>
      </c>
      <c r="AP54" s="31"/>
      <c r="AQ54" s="130"/>
      <c r="AR54" s="121" t="s">
        <v>341</v>
      </c>
      <c r="AS54" s="121" t="s">
        <v>341</v>
      </c>
      <c r="AT54" s="121" t="s">
        <v>341</v>
      </c>
      <c r="AU54" s="121" t="s">
        <v>341</v>
      </c>
      <c r="AV54" s="125">
        <v>0</v>
      </c>
      <c r="AW54" s="125">
        <v>4011</v>
      </c>
      <c r="AX54" s="125">
        <f t="shared" si="6"/>
        <v>4011</v>
      </c>
      <c r="AY54" s="139">
        <v>43663039.17822134</v>
      </c>
      <c r="AZ54" s="125">
        <v>4011</v>
      </c>
      <c r="BA54" s="125">
        <v>7560</v>
      </c>
      <c r="BB54" s="125">
        <f t="shared" si="5"/>
        <v>3549</v>
      </c>
      <c r="BC54" s="140">
        <v>42097935.07526596</v>
      </c>
      <c r="BD54" s="147">
        <v>7560</v>
      </c>
      <c r="BE54" s="147">
        <v>10472</v>
      </c>
      <c r="BF54" s="147">
        <f t="shared" si="7"/>
        <v>2912</v>
      </c>
      <c r="BG54" s="139">
        <v>38909710.555888124</v>
      </c>
      <c r="BH54" s="147">
        <v>10472</v>
      </c>
      <c r="BI54" s="147">
        <v>11664.136</v>
      </c>
      <c r="BJ54" s="147">
        <v>1192.1360000000004</v>
      </c>
      <c r="BK54" s="158">
        <v>17652444.75083468</v>
      </c>
      <c r="BL54" s="94">
        <v>11664.136</v>
      </c>
      <c r="BM54" s="94">
        <v>14312.629</v>
      </c>
      <c r="BN54" s="94">
        <v>2648.4930000000004</v>
      </c>
      <c r="BO54" s="160">
        <v>42026087.47135706</v>
      </c>
    </row>
    <row r="55" spans="1:67" ht="27" customHeight="1">
      <c r="A55" s="128">
        <v>54</v>
      </c>
      <c r="B55" s="128" t="s">
        <v>199</v>
      </c>
      <c r="C55" s="123" t="s">
        <v>334</v>
      </c>
      <c r="D55" s="129"/>
      <c r="E55" s="32"/>
      <c r="F55" s="32"/>
      <c r="G55" s="32"/>
      <c r="H55" s="32"/>
      <c r="I55" s="32"/>
      <c r="J55" s="32"/>
      <c r="K55" s="130"/>
      <c r="L55" s="31"/>
      <c r="M55" s="31"/>
      <c r="N55" s="130"/>
      <c r="O55" s="131"/>
      <c r="P55" s="130"/>
      <c r="Q55" s="31"/>
      <c r="R55" s="130"/>
      <c r="S55" s="31"/>
      <c r="T55" s="31"/>
      <c r="U55" s="131"/>
      <c r="V55" s="130"/>
      <c r="W55" s="31"/>
      <c r="X55" s="31"/>
      <c r="Y55" s="31"/>
      <c r="Z55" s="31"/>
      <c r="AA55" s="131">
        <f>'سال 99'!$Z55-'سال 99'!$Y55</f>
        <v>0</v>
      </c>
      <c r="AB55" s="31"/>
      <c r="AC55" s="130"/>
      <c r="AD55" s="31"/>
      <c r="AE55" s="31"/>
      <c r="AF55" s="31"/>
      <c r="AG55" s="31"/>
      <c r="AH55" s="131">
        <f>'سال 99'!$AG55-'سال 99'!$AF55</f>
        <v>0</v>
      </c>
      <c r="AI55" s="31"/>
      <c r="AJ55" s="130"/>
      <c r="AK55" s="31"/>
      <c r="AL55" s="31"/>
      <c r="AM55" s="31"/>
      <c r="AN55" s="31"/>
      <c r="AO55" s="131">
        <f>'سال 99'!$AN55-'سال 99'!$AM55</f>
        <v>0</v>
      </c>
      <c r="AP55" s="31"/>
      <c r="AQ55" s="130"/>
      <c r="AR55" s="121" t="s">
        <v>341</v>
      </c>
      <c r="AS55" s="121" t="s">
        <v>341</v>
      </c>
      <c r="AT55" s="121" t="s">
        <v>341</v>
      </c>
      <c r="AU55" s="121" t="s">
        <v>341</v>
      </c>
      <c r="AV55" s="125">
        <v>0</v>
      </c>
      <c r="AW55" s="125">
        <v>3788</v>
      </c>
      <c r="AX55" s="125">
        <f t="shared" si="6"/>
        <v>3788</v>
      </c>
      <c r="AY55" s="139">
        <v>41235500.47546807</v>
      </c>
      <c r="AZ55" s="125">
        <v>3788</v>
      </c>
      <c r="BA55" s="125">
        <v>10453</v>
      </c>
      <c r="BB55" s="125">
        <f t="shared" si="5"/>
        <v>6665</v>
      </c>
      <c r="BC55" s="140">
        <v>79059661.10922728</v>
      </c>
      <c r="BD55" s="147">
        <v>10453</v>
      </c>
      <c r="BE55" s="147">
        <v>14193</v>
      </c>
      <c r="BF55" s="147">
        <f t="shared" si="7"/>
        <v>3740</v>
      </c>
      <c r="BG55" s="139">
        <v>49973323.310103565</v>
      </c>
      <c r="BH55" s="147">
        <v>14193</v>
      </c>
      <c r="BI55" s="147">
        <v>16624.483</v>
      </c>
      <c r="BJ55" s="147">
        <v>2431.483</v>
      </c>
      <c r="BK55" s="158">
        <v>36003962.06480952</v>
      </c>
      <c r="BL55" s="94">
        <v>16624.483</v>
      </c>
      <c r="BM55" s="94">
        <v>21025.209</v>
      </c>
      <c r="BN55" s="94">
        <v>4400.725999999999</v>
      </c>
      <c r="BO55" s="160">
        <v>69830388.7582392</v>
      </c>
    </row>
    <row r="56" spans="1:67" ht="27" customHeight="1">
      <c r="A56" s="128">
        <v>55</v>
      </c>
      <c r="B56" s="128" t="s">
        <v>199</v>
      </c>
      <c r="C56" s="123" t="s">
        <v>335</v>
      </c>
      <c r="D56" s="129"/>
      <c r="E56" s="32"/>
      <c r="F56" s="32"/>
      <c r="G56" s="32"/>
      <c r="H56" s="32"/>
      <c r="I56" s="32"/>
      <c r="J56" s="32"/>
      <c r="K56" s="130"/>
      <c r="L56" s="31"/>
      <c r="M56" s="31"/>
      <c r="N56" s="130"/>
      <c r="O56" s="131"/>
      <c r="P56" s="130"/>
      <c r="Q56" s="31"/>
      <c r="R56" s="130"/>
      <c r="S56" s="31"/>
      <c r="T56" s="31"/>
      <c r="U56" s="131"/>
      <c r="V56" s="130"/>
      <c r="W56" s="31"/>
      <c r="X56" s="31"/>
      <c r="Y56" s="31"/>
      <c r="Z56" s="31"/>
      <c r="AA56" s="131">
        <f>'سال 99'!$Z56-'سال 99'!$Y56</f>
        <v>0</v>
      </c>
      <c r="AB56" s="31"/>
      <c r="AC56" s="130"/>
      <c r="AD56" s="31"/>
      <c r="AE56" s="31"/>
      <c r="AF56" s="31"/>
      <c r="AG56" s="31"/>
      <c r="AH56" s="131">
        <f>'سال 99'!$AG56-'سال 99'!$AF56</f>
        <v>0</v>
      </c>
      <c r="AI56" s="31"/>
      <c r="AJ56" s="130"/>
      <c r="AK56" s="31"/>
      <c r="AL56" s="31"/>
      <c r="AM56" s="31"/>
      <c r="AN56" s="31"/>
      <c r="AO56" s="131">
        <f>'سال 99'!$AN56-'سال 99'!$AM56</f>
        <v>0</v>
      </c>
      <c r="AP56" s="31"/>
      <c r="AQ56" s="130"/>
      <c r="AR56" s="121" t="s">
        <v>341</v>
      </c>
      <c r="AS56" s="121" t="s">
        <v>341</v>
      </c>
      <c r="AT56" s="121" t="s">
        <v>341</v>
      </c>
      <c r="AU56" s="121" t="s">
        <v>341</v>
      </c>
      <c r="AV56" s="125">
        <v>0</v>
      </c>
      <c r="AW56" s="125">
        <v>3395</v>
      </c>
      <c r="AX56" s="125">
        <f t="shared" si="6"/>
        <v>3395</v>
      </c>
      <c r="AY56" s="139">
        <v>36957371.73025715</v>
      </c>
      <c r="AZ56" s="125">
        <v>3395</v>
      </c>
      <c r="BA56" s="125">
        <v>8809</v>
      </c>
      <c r="BB56" s="125">
        <f t="shared" si="5"/>
        <v>5414</v>
      </c>
      <c r="BC56" s="140">
        <v>64220405.88827555</v>
      </c>
      <c r="BD56" s="147">
        <v>8809</v>
      </c>
      <c r="BE56" s="147">
        <v>12985</v>
      </c>
      <c r="BF56" s="147">
        <f t="shared" si="7"/>
        <v>4176</v>
      </c>
      <c r="BG56" s="139">
        <v>55799090.41256484</v>
      </c>
      <c r="BH56" s="147">
        <v>12985</v>
      </c>
      <c r="BI56" s="147">
        <v>15344.335</v>
      </c>
      <c r="BJ56" s="147">
        <v>2359.334999999999</v>
      </c>
      <c r="BK56" s="158">
        <v>34935637.15566892</v>
      </c>
      <c r="BL56" s="94">
        <v>15344.335</v>
      </c>
      <c r="BM56" s="94">
        <v>19228.449</v>
      </c>
      <c r="BN56" s="94">
        <v>3884.1140000000014</v>
      </c>
      <c r="BO56" s="160">
        <v>61632828.44724248</v>
      </c>
    </row>
    <row r="57" spans="1:67" ht="27" customHeight="1">
      <c r="A57" s="128">
        <v>56</v>
      </c>
      <c r="B57" s="128" t="s">
        <v>199</v>
      </c>
      <c r="C57" s="123" t="s">
        <v>336</v>
      </c>
      <c r="D57" s="129"/>
      <c r="E57" s="32"/>
      <c r="F57" s="32"/>
      <c r="G57" s="32"/>
      <c r="H57" s="32"/>
      <c r="I57" s="32"/>
      <c r="J57" s="32"/>
      <c r="K57" s="130"/>
      <c r="L57" s="31"/>
      <c r="M57" s="31"/>
      <c r="N57" s="130"/>
      <c r="O57" s="131"/>
      <c r="P57" s="130"/>
      <c r="Q57" s="31"/>
      <c r="R57" s="130"/>
      <c r="S57" s="31"/>
      <c r="T57" s="31"/>
      <c r="U57" s="131"/>
      <c r="V57" s="130"/>
      <c r="W57" s="31"/>
      <c r="X57" s="31"/>
      <c r="Y57" s="31"/>
      <c r="Z57" s="31"/>
      <c r="AA57" s="131">
        <f>'سال 99'!$Z57-'سال 99'!$Y57</f>
        <v>0</v>
      </c>
      <c r="AB57" s="31"/>
      <c r="AC57" s="130"/>
      <c r="AD57" s="31"/>
      <c r="AE57" s="31"/>
      <c r="AF57" s="31"/>
      <c r="AG57" s="31"/>
      <c r="AH57" s="131">
        <f>'سال 99'!$AG57-'سال 99'!$AF57</f>
        <v>0</v>
      </c>
      <c r="AI57" s="31"/>
      <c r="AJ57" s="130"/>
      <c r="AK57" s="31"/>
      <c r="AL57" s="31"/>
      <c r="AM57" s="31"/>
      <c r="AN57" s="31"/>
      <c r="AO57" s="131">
        <f>'سال 99'!$AN57-'سال 99'!$AM57</f>
        <v>0</v>
      </c>
      <c r="AP57" s="31"/>
      <c r="AQ57" s="130"/>
      <c r="AR57" s="121" t="s">
        <v>341</v>
      </c>
      <c r="AS57" s="121" t="s">
        <v>341</v>
      </c>
      <c r="AT57" s="121" t="s">
        <v>341</v>
      </c>
      <c r="AU57" s="121" t="s">
        <v>341</v>
      </c>
      <c r="AV57" s="125">
        <v>0</v>
      </c>
      <c r="AW57" s="125">
        <v>1033</v>
      </c>
      <c r="AX57" s="125">
        <f t="shared" si="6"/>
        <v>1033</v>
      </c>
      <c r="AY57" s="139">
        <v>10952899</v>
      </c>
      <c r="AZ57" s="125">
        <v>1033</v>
      </c>
      <c r="BA57" s="125">
        <v>3054</v>
      </c>
      <c r="BB57" s="125">
        <f t="shared" si="5"/>
        <v>2021</v>
      </c>
      <c r="BC57" s="140">
        <v>23349116.681496322</v>
      </c>
      <c r="BD57" s="147">
        <v>3054</v>
      </c>
      <c r="BE57" s="147">
        <v>4133</v>
      </c>
      <c r="BF57" s="147">
        <f t="shared" si="7"/>
        <v>1079</v>
      </c>
      <c r="BG57" s="139">
        <v>14041540.033343965</v>
      </c>
      <c r="BH57" s="147">
        <v>4133</v>
      </c>
      <c r="BI57" s="147">
        <v>4947</v>
      </c>
      <c r="BJ57" s="147">
        <v>814</v>
      </c>
      <c r="BK57" s="158">
        <v>11738500.459888516</v>
      </c>
      <c r="BL57" s="94">
        <v>4947</v>
      </c>
      <c r="BM57" s="94">
        <v>6300</v>
      </c>
      <c r="BN57" s="94">
        <v>1353</v>
      </c>
      <c r="BO57" s="160">
        <v>20908181.82908376</v>
      </c>
    </row>
    <row r="58" spans="1:67" ht="27" customHeight="1">
      <c r="A58" s="128">
        <v>57</v>
      </c>
      <c r="B58" s="128" t="s">
        <v>199</v>
      </c>
      <c r="C58" s="123" t="s">
        <v>337</v>
      </c>
      <c r="D58" s="129"/>
      <c r="E58" s="32"/>
      <c r="F58" s="32"/>
      <c r="G58" s="32"/>
      <c r="H58" s="32"/>
      <c r="I58" s="32"/>
      <c r="J58" s="32"/>
      <c r="K58" s="130"/>
      <c r="L58" s="31"/>
      <c r="M58" s="31"/>
      <c r="N58" s="130"/>
      <c r="O58" s="131"/>
      <c r="P58" s="130"/>
      <c r="Q58" s="31"/>
      <c r="R58" s="130"/>
      <c r="S58" s="31"/>
      <c r="T58" s="31"/>
      <c r="U58" s="131"/>
      <c r="V58" s="130"/>
      <c r="W58" s="31"/>
      <c r="X58" s="31"/>
      <c r="Y58" s="31"/>
      <c r="Z58" s="31"/>
      <c r="AA58" s="131">
        <f>'سال 99'!$Z58-'سال 99'!$Y58</f>
        <v>0</v>
      </c>
      <c r="AB58" s="31"/>
      <c r="AC58" s="130"/>
      <c r="AD58" s="31"/>
      <c r="AE58" s="31"/>
      <c r="AF58" s="31"/>
      <c r="AG58" s="31"/>
      <c r="AH58" s="131">
        <f>'سال 99'!$AG58-'سال 99'!$AF58</f>
        <v>0</v>
      </c>
      <c r="AI58" s="31"/>
      <c r="AJ58" s="130"/>
      <c r="AK58" s="31"/>
      <c r="AL58" s="31"/>
      <c r="AM58" s="31"/>
      <c r="AN58" s="31"/>
      <c r="AO58" s="131">
        <f>'سال 99'!$AN58-'سال 99'!$AM58</f>
        <v>0</v>
      </c>
      <c r="AP58" s="31"/>
      <c r="AQ58" s="130"/>
      <c r="AR58" s="121" t="s">
        <v>341</v>
      </c>
      <c r="AS58" s="121" t="s">
        <v>341</v>
      </c>
      <c r="AT58" s="121" t="s">
        <v>341</v>
      </c>
      <c r="AU58" s="121" t="s">
        <v>341</v>
      </c>
      <c r="AV58" s="125">
        <v>0</v>
      </c>
      <c r="AW58" s="125">
        <v>481</v>
      </c>
      <c r="AX58" s="125">
        <f t="shared" si="6"/>
        <v>481</v>
      </c>
      <c r="AY58" s="139">
        <v>5236081.2377772285</v>
      </c>
      <c r="AZ58" s="125">
        <v>481</v>
      </c>
      <c r="BA58" s="125">
        <v>3678</v>
      </c>
      <c r="BB58" s="125">
        <f t="shared" si="5"/>
        <v>3197</v>
      </c>
      <c r="BC58" s="140">
        <v>37922541.12021</v>
      </c>
      <c r="BD58" s="147">
        <v>3678</v>
      </c>
      <c r="BE58" s="147">
        <v>7101</v>
      </c>
      <c r="BF58" s="147">
        <f t="shared" si="7"/>
        <v>3423</v>
      </c>
      <c r="BG58" s="139">
        <v>45737616.49478195</v>
      </c>
      <c r="BH58" s="147">
        <v>7101</v>
      </c>
      <c r="BI58" s="147">
        <v>8924.316</v>
      </c>
      <c r="BJ58" s="147">
        <v>1823.3160000000007</v>
      </c>
      <c r="BK58" s="158">
        <v>26998584.85383622</v>
      </c>
      <c r="BL58" s="94">
        <v>8924.316</v>
      </c>
      <c r="BM58" s="94">
        <v>12482.999</v>
      </c>
      <c r="BN58" s="94">
        <v>3558.682999999999</v>
      </c>
      <c r="BO58" s="160">
        <v>56468913.84679185</v>
      </c>
    </row>
    <row r="59" spans="1:67" ht="27" customHeight="1">
      <c r="A59" s="128">
        <v>58</v>
      </c>
      <c r="B59" s="128" t="s">
        <v>199</v>
      </c>
      <c r="C59" s="128" t="s">
        <v>338</v>
      </c>
      <c r="D59" s="129"/>
      <c r="E59" s="32"/>
      <c r="F59" s="32"/>
      <c r="G59" s="32"/>
      <c r="H59" s="32"/>
      <c r="I59" s="32"/>
      <c r="J59" s="32"/>
      <c r="K59" s="130"/>
      <c r="L59" s="31"/>
      <c r="M59" s="31"/>
      <c r="N59" s="130"/>
      <c r="O59" s="131"/>
      <c r="P59" s="130"/>
      <c r="Q59" s="31"/>
      <c r="R59" s="130"/>
      <c r="S59" s="31"/>
      <c r="T59" s="31"/>
      <c r="U59" s="131"/>
      <c r="V59" s="130"/>
      <c r="W59" s="31"/>
      <c r="X59" s="31"/>
      <c r="Y59" s="31"/>
      <c r="Z59" s="31"/>
      <c r="AA59" s="131">
        <f>'سال 99'!$Z59-'سال 99'!$Y59</f>
        <v>0</v>
      </c>
      <c r="AB59" s="31"/>
      <c r="AC59" s="130"/>
      <c r="AD59" s="31"/>
      <c r="AE59" s="31"/>
      <c r="AF59" s="31"/>
      <c r="AG59" s="31"/>
      <c r="AH59" s="131">
        <f>'سال 99'!$AG59-'سال 99'!$AF59</f>
        <v>0</v>
      </c>
      <c r="AI59" s="31"/>
      <c r="AJ59" s="130"/>
      <c r="AK59" s="31"/>
      <c r="AL59" s="31"/>
      <c r="AM59" s="31"/>
      <c r="AN59" s="31"/>
      <c r="AO59" s="131">
        <f>'سال 99'!$AN59-'سال 99'!$AM59</f>
        <v>0</v>
      </c>
      <c r="AP59" s="31"/>
      <c r="AQ59" s="130"/>
      <c r="AR59" s="121" t="s">
        <v>341</v>
      </c>
      <c r="AS59" s="121" t="s">
        <v>341</v>
      </c>
      <c r="AT59" s="121" t="s">
        <v>341</v>
      </c>
      <c r="AU59" s="121" t="s">
        <v>341</v>
      </c>
      <c r="AV59" s="125">
        <v>0</v>
      </c>
      <c r="AW59" s="125">
        <v>1219</v>
      </c>
      <c r="AX59" s="125">
        <f t="shared" si="6"/>
        <v>1219</v>
      </c>
      <c r="AY59" s="139">
        <v>13269819.186799254</v>
      </c>
      <c r="AZ59" s="125">
        <v>1219</v>
      </c>
      <c r="BA59" s="125">
        <v>2785</v>
      </c>
      <c r="BB59" s="125">
        <f t="shared" si="5"/>
        <v>1566</v>
      </c>
      <c r="BC59" s="140">
        <v>18575758.334141023</v>
      </c>
      <c r="BD59" s="147">
        <v>2785</v>
      </c>
      <c r="BE59" s="147">
        <v>3563</v>
      </c>
      <c r="BF59" s="147">
        <f t="shared" si="7"/>
        <v>778</v>
      </c>
      <c r="BG59" s="139">
        <v>10395520.196593735</v>
      </c>
      <c r="BH59" s="147">
        <v>3563</v>
      </c>
      <c r="BI59" s="147">
        <v>4616.95</v>
      </c>
      <c r="BJ59" s="147">
        <v>1053.9499999999998</v>
      </c>
      <c r="BK59" s="158">
        <v>15606268.19854631</v>
      </c>
      <c r="BL59" s="94">
        <v>4616.95</v>
      </c>
      <c r="BM59" s="94">
        <v>6552.399</v>
      </c>
      <c r="BN59" s="94">
        <v>1935.4490000000005</v>
      </c>
      <c r="BO59" s="160">
        <v>30711558.977256335</v>
      </c>
    </row>
    <row r="60" spans="1:67" ht="27" customHeight="1">
      <c r="A60" s="128">
        <v>59</v>
      </c>
      <c r="B60" s="128" t="s">
        <v>199</v>
      </c>
      <c r="C60" s="128" t="s">
        <v>339</v>
      </c>
      <c r="D60" s="129"/>
      <c r="E60" s="32"/>
      <c r="F60" s="32"/>
      <c r="G60" s="32"/>
      <c r="H60" s="32"/>
      <c r="I60" s="32"/>
      <c r="J60" s="32"/>
      <c r="K60" s="130"/>
      <c r="L60" s="31"/>
      <c r="M60" s="31"/>
      <c r="N60" s="130"/>
      <c r="O60" s="131"/>
      <c r="P60" s="130"/>
      <c r="Q60" s="31"/>
      <c r="R60" s="130"/>
      <c r="S60" s="31"/>
      <c r="T60" s="31"/>
      <c r="U60" s="131"/>
      <c r="V60" s="130"/>
      <c r="W60" s="31"/>
      <c r="X60" s="31"/>
      <c r="Y60" s="31"/>
      <c r="Z60" s="31"/>
      <c r="AA60" s="131">
        <f>'سال 99'!$Z60-'سال 99'!$Y60</f>
        <v>0</v>
      </c>
      <c r="AB60" s="31"/>
      <c r="AC60" s="130"/>
      <c r="AD60" s="31"/>
      <c r="AE60" s="31"/>
      <c r="AF60" s="31"/>
      <c r="AG60" s="31"/>
      <c r="AH60" s="131">
        <f>'سال 99'!$AG60-'سال 99'!$AF60</f>
        <v>0</v>
      </c>
      <c r="AI60" s="31"/>
      <c r="AJ60" s="130"/>
      <c r="AK60" s="31"/>
      <c r="AL60" s="31"/>
      <c r="AM60" s="31"/>
      <c r="AN60" s="31"/>
      <c r="AO60" s="131">
        <f>'سال 99'!$AN60-'سال 99'!$AM60</f>
        <v>0</v>
      </c>
      <c r="AP60" s="31"/>
      <c r="AQ60" s="130"/>
      <c r="AR60" s="121" t="s">
        <v>341</v>
      </c>
      <c r="AS60" s="121" t="s">
        <v>341</v>
      </c>
      <c r="AT60" s="121" t="s">
        <v>341</v>
      </c>
      <c r="AU60" s="121" t="s">
        <v>341</v>
      </c>
      <c r="AV60" s="125">
        <v>0</v>
      </c>
      <c r="AW60" s="125">
        <v>1237</v>
      </c>
      <c r="AX60" s="125">
        <f t="shared" si="6"/>
        <v>1237</v>
      </c>
      <c r="AY60" s="139">
        <v>13764270.637591224</v>
      </c>
      <c r="AZ60" s="125">
        <v>1237</v>
      </c>
      <c r="BA60" s="125">
        <v>2848</v>
      </c>
      <c r="BB60" s="125">
        <f t="shared" si="5"/>
        <v>1611</v>
      </c>
      <c r="BC60" s="140">
        <v>19533823.819051176</v>
      </c>
      <c r="BD60" s="147">
        <v>2848</v>
      </c>
      <c r="BE60" s="147">
        <v>4472</v>
      </c>
      <c r="BF60" s="147">
        <f t="shared" si="7"/>
        <v>1624</v>
      </c>
      <c r="BG60" s="139">
        <v>22182373.955833755</v>
      </c>
      <c r="BH60" s="147">
        <v>4472</v>
      </c>
      <c r="BI60" s="147">
        <v>5184.5</v>
      </c>
      <c r="BJ60" s="147">
        <v>712.5</v>
      </c>
      <c r="BK60" s="158">
        <v>10785332.239236116</v>
      </c>
      <c r="BL60" s="94">
        <v>5184.5</v>
      </c>
      <c r="BM60" s="94">
        <v>6903.297</v>
      </c>
      <c r="BN60" s="94">
        <v>1718.7969999999996</v>
      </c>
      <c r="BO60" s="160">
        <v>27881947.924183797</v>
      </c>
    </row>
    <row r="61" spans="1:67" ht="27" customHeight="1">
      <c r="A61" s="128">
        <v>60</v>
      </c>
      <c r="B61" s="128" t="s">
        <v>199</v>
      </c>
      <c r="C61" s="128" t="s">
        <v>340</v>
      </c>
      <c r="D61" s="129"/>
      <c r="E61" s="32"/>
      <c r="F61" s="32"/>
      <c r="G61" s="32"/>
      <c r="H61" s="32"/>
      <c r="I61" s="32"/>
      <c r="J61" s="32"/>
      <c r="K61" s="130"/>
      <c r="L61" s="31"/>
      <c r="M61" s="31"/>
      <c r="N61" s="130"/>
      <c r="O61" s="131"/>
      <c r="P61" s="130"/>
      <c r="Q61" s="31"/>
      <c r="R61" s="130"/>
      <c r="S61" s="31"/>
      <c r="T61" s="31"/>
      <c r="U61" s="131"/>
      <c r="V61" s="130"/>
      <c r="W61" s="31"/>
      <c r="X61" s="31"/>
      <c r="Y61" s="31"/>
      <c r="Z61" s="31"/>
      <c r="AA61" s="131">
        <f>'سال 99'!$Z61-'سال 99'!$Y61</f>
        <v>0</v>
      </c>
      <c r="AB61" s="31"/>
      <c r="AC61" s="130"/>
      <c r="AD61" s="31"/>
      <c r="AE61" s="31"/>
      <c r="AF61" s="31"/>
      <c r="AG61" s="31"/>
      <c r="AH61" s="131">
        <f>'سال 99'!$AG61-'سال 99'!$AF61</f>
        <v>0</v>
      </c>
      <c r="AI61" s="31"/>
      <c r="AJ61" s="130"/>
      <c r="AK61" s="31"/>
      <c r="AL61" s="31"/>
      <c r="AM61" s="31"/>
      <c r="AN61" s="31"/>
      <c r="AO61" s="131">
        <f>'سال 99'!$AN61-'سال 99'!$AM61</f>
        <v>0</v>
      </c>
      <c r="AP61" s="31"/>
      <c r="AQ61" s="130"/>
      <c r="AR61" s="121" t="s">
        <v>341</v>
      </c>
      <c r="AS61" s="121" t="s">
        <v>341</v>
      </c>
      <c r="AT61" s="121" t="s">
        <v>341</v>
      </c>
      <c r="AU61" s="121" t="s">
        <v>341</v>
      </c>
      <c r="AV61" s="125">
        <v>0</v>
      </c>
      <c r="AW61" s="125">
        <v>828</v>
      </c>
      <c r="AX61" s="125">
        <f t="shared" si="6"/>
        <v>828</v>
      </c>
      <c r="AY61" s="139">
        <v>9213270.887571167</v>
      </c>
      <c r="AZ61" s="125">
        <v>828</v>
      </c>
      <c r="BA61" s="125">
        <v>2405</v>
      </c>
      <c r="BB61" s="125">
        <f t="shared" si="5"/>
        <v>1577</v>
      </c>
      <c r="BC61" s="140">
        <v>19121564.346768286</v>
      </c>
      <c r="BD61" s="147">
        <v>2405</v>
      </c>
      <c r="BE61" s="147">
        <v>4036</v>
      </c>
      <c r="BF61" s="147">
        <f t="shared" si="7"/>
        <v>1631</v>
      </c>
      <c r="BG61" s="139">
        <v>22277987.636677865</v>
      </c>
      <c r="BH61" s="147">
        <v>4036</v>
      </c>
      <c r="BI61" s="147">
        <v>4909.168</v>
      </c>
      <c r="BJ61" s="147">
        <v>873.1679999999997</v>
      </c>
      <c r="BK61" s="158">
        <v>13217413.306202553</v>
      </c>
      <c r="BL61" s="94">
        <v>4909.168</v>
      </c>
      <c r="BM61" s="94">
        <v>6660.904</v>
      </c>
      <c r="BN61" s="94">
        <v>1751.7360000000008</v>
      </c>
      <c r="BO61" s="160">
        <v>28416277.157173336</v>
      </c>
    </row>
    <row r="62" spans="1:67" ht="27" customHeight="1">
      <c r="A62" s="128">
        <v>61</v>
      </c>
      <c r="B62" s="128" t="s">
        <v>199</v>
      </c>
      <c r="C62" s="128" t="s">
        <v>334</v>
      </c>
      <c r="D62" s="132"/>
      <c r="E62" s="28"/>
      <c r="F62" s="28"/>
      <c r="G62" s="28"/>
      <c r="H62" s="28"/>
      <c r="I62" s="28"/>
      <c r="J62" s="28"/>
      <c r="K62" s="50"/>
      <c r="L62" s="27"/>
      <c r="M62" s="27"/>
      <c r="N62" s="50"/>
      <c r="O62" s="133"/>
      <c r="P62" s="50"/>
      <c r="Q62" s="27"/>
      <c r="R62" s="50"/>
      <c r="S62" s="27"/>
      <c r="T62" s="27"/>
      <c r="U62" s="133"/>
      <c r="V62" s="50"/>
      <c r="W62" s="27"/>
      <c r="X62" s="27"/>
      <c r="Y62" s="27"/>
      <c r="Z62" s="27"/>
      <c r="AA62" s="133">
        <f>'سال 99'!$Z62-'سال 99'!$Y62</f>
        <v>0</v>
      </c>
      <c r="AB62" s="27"/>
      <c r="AC62" s="50"/>
      <c r="AD62" s="27"/>
      <c r="AE62" s="27"/>
      <c r="AF62" s="27"/>
      <c r="AG62" s="27"/>
      <c r="AH62" s="133">
        <f>'سال 99'!$AG62-'سال 99'!$AF62</f>
        <v>0</v>
      </c>
      <c r="AI62" s="27"/>
      <c r="AJ62" s="50"/>
      <c r="AK62" s="27"/>
      <c r="AL62" s="27"/>
      <c r="AM62" s="27"/>
      <c r="AN62" s="27"/>
      <c r="AO62" s="133">
        <f>'سال 99'!$AN62-'سال 99'!$AM62</f>
        <v>0</v>
      </c>
      <c r="AP62" s="27"/>
      <c r="AQ62" s="50"/>
      <c r="AR62" s="121" t="s">
        <v>341</v>
      </c>
      <c r="AS62" s="121" t="s">
        <v>341</v>
      </c>
      <c r="AT62" s="121" t="s">
        <v>341</v>
      </c>
      <c r="AU62" s="121" t="s">
        <v>341</v>
      </c>
      <c r="AV62" s="125">
        <v>0</v>
      </c>
      <c r="AW62" s="125">
        <v>5340</v>
      </c>
      <c r="AX62" s="125">
        <f t="shared" si="6"/>
        <v>5340</v>
      </c>
      <c r="AY62" s="139">
        <v>56620020</v>
      </c>
      <c r="AZ62" s="125">
        <v>0</v>
      </c>
      <c r="BA62" s="125">
        <v>2463</v>
      </c>
      <c r="BB62" s="125">
        <f t="shared" si="5"/>
        <v>2463</v>
      </c>
      <c r="BC62" s="140">
        <v>27474008.64233143</v>
      </c>
      <c r="BD62" s="147">
        <v>2463</v>
      </c>
      <c r="BE62" s="147">
        <v>3737</v>
      </c>
      <c r="BF62" s="147">
        <f t="shared" si="7"/>
        <v>1274</v>
      </c>
      <c r="BG62" s="139">
        <v>16006082.843129532</v>
      </c>
      <c r="BH62" s="147">
        <v>3737</v>
      </c>
      <c r="BI62" s="147">
        <v>4542.219</v>
      </c>
      <c r="BJ62" s="147">
        <v>805.219</v>
      </c>
      <c r="BK62" s="158">
        <v>11209868.505278433</v>
      </c>
      <c r="BL62" s="94">
        <v>4542.219</v>
      </c>
      <c r="BM62" s="94">
        <v>6091.569</v>
      </c>
      <c r="BN62" s="94">
        <v>1549.3500000000004</v>
      </c>
      <c r="BO62" s="160">
        <v>23112740.274353843</v>
      </c>
    </row>
    <row r="63" spans="1:67" ht="29.25">
      <c r="A63" s="128">
        <v>62</v>
      </c>
      <c r="B63" s="128" t="s">
        <v>199</v>
      </c>
      <c r="C63" s="128" t="s">
        <v>342</v>
      </c>
      <c r="D63" s="129"/>
      <c r="E63" s="32"/>
      <c r="F63" s="32"/>
      <c r="G63" s="32"/>
      <c r="H63" s="32"/>
      <c r="I63" s="32"/>
      <c r="J63" s="32"/>
      <c r="K63" s="130"/>
      <c r="L63" s="31"/>
      <c r="M63" s="31"/>
      <c r="N63" s="130"/>
      <c r="O63" s="131"/>
      <c r="P63" s="130"/>
      <c r="Q63" s="31"/>
      <c r="R63" s="130"/>
      <c r="S63" s="31"/>
      <c r="T63" s="31"/>
      <c r="U63" s="131"/>
      <c r="V63" s="130"/>
      <c r="W63" s="31"/>
      <c r="X63" s="31"/>
      <c r="Y63" s="31"/>
      <c r="Z63" s="31"/>
      <c r="AA63" s="131">
        <f>'سال 99'!$Z63-'سال 99'!$Y63</f>
        <v>0</v>
      </c>
      <c r="AB63" s="31"/>
      <c r="AC63" s="130"/>
      <c r="AD63" s="31"/>
      <c r="AE63" s="31"/>
      <c r="AF63" s="31"/>
      <c r="AG63" s="31"/>
      <c r="AH63" s="131">
        <f>'سال 99'!$AG63-'سال 99'!$AF63</f>
        <v>0</v>
      </c>
      <c r="AI63" s="31"/>
      <c r="AJ63" s="130"/>
      <c r="AK63" s="31"/>
      <c r="AL63" s="31"/>
      <c r="AM63" s="31"/>
      <c r="AN63" s="31"/>
      <c r="AO63" s="131">
        <f>'سال 99'!$AN63-'سال 99'!$AM63</f>
        <v>0</v>
      </c>
      <c r="AP63" s="31"/>
      <c r="AQ63" s="130"/>
      <c r="AR63" s="121" t="s">
        <v>341</v>
      </c>
      <c r="AS63" s="121" t="s">
        <v>341</v>
      </c>
      <c r="AT63" s="121" t="s">
        <v>341</v>
      </c>
      <c r="AU63" s="121" t="s">
        <v>341</v>
      </c>
      <c r="AV63" s="141" t="s">
        <v>341</v>
      </c>
      <c r="AW63" s="141" t="s">
        <v>341</v>
      </c>
      <c r="AX63" s="141" t="s">
        <v>341</v>
      </c>
      <c r="AY63" s="142">
        <v>0</v>
      </c>
      <c r="AZ63" s="125">
        <v>0</v>
      </c>
      <c r="BA63" s="125">
        <v>2121</v>
      </c>
      <c r="BB63" s="125">
        <f t="shared" si="5"/>
        <v>2121</v>
      </c>
      <c r="BC63" s="140">
        <v>23659103.666416954</v>
      </c>
      <c r="BD63" s="147">
        <v>2121</v>
      </c>
      <c r="BE63" s="147">
        <v>3855</v>
      </c>
      <c r="BF63" s="147">
        <f t="shared" si="7"/>
        <v>1734</v>
      </c>
      <c r="BG63" s="139">
        <v>21785359.22290943</v>
      </c>
      <c r="BH63" s="147">
        <v>3855</v>
      </c>
      <c r="BI63" s="147">
        <v>4825.656</v>
      </c>
      <c r="BJ63" s="147">
        <v>970.656</v>
      </c>
      <c r="BK63" s="158">
        <v>13513002.206678607</v>
      </c>
      <c r="BL63" s="94">
        <v>4825.656</v>
      </c>
      <c r="BM63" s="94">
        <v>6649.385</v>
      </c>
      <c r="BN63" s="94">
        <v>1823.7290000000003</v>
      </c>
      <c r="BO63" s="160">
        <v>27205844.1977649</v>
      </c>
    </row>
    <row r="64" spans="1:67" ht="29.25">
      <c r="A64" s="128">
        <v>63</v>
      </c>
      <c r="B64" s="128" t="s">
        <v>199</v>
      </c>
      <c r="C64" s="128" t="s">
        <v>343</v>
      </c>
      <c r="D64" s="129"/>
      <c r="E64" s="32"/>
      <c r="F64" s="32"/>
      <c r="G64" s="32"/>
      <c r="H64" s="32"/>
      <c r="I64" s="32"/>
      <c r="J64" s="32"/>
      <c r="K64" s="130"/>
      <c r="L64" s="31"/>
      <c r="M64" s="31"/>
      <c r="N64" s="130"/>
      <c r="O64" s="131"/>
      <c r="P64" s="130"/>
      <c r="Q64" s="31"/>
      <c r="R64" s="130"/>
      <c r="S64" s="31"/>
      <c r="T64" s="31"/>
      <c r="U64" s="131"/>
      <c r="V64" s="130"/>
      <c r="W64" s="31"/>
      <c r="X64" s="31"/>
      <c r="Y64" s="31"/>
      <c r="Z64" s="31"/>
      <c r="AA64" s="131">
        <f>'سال 99'!$Z64-'سال 99'!$Y64</f>
        <v>0</v>
      </c>
      <c r="AB64" s="31"/>
      <c r="AC64" s="130"/>
      <c r="AD64" s="31"/>
      <c r="AE64" s="31"/>
      <c r="AF64" s="31"/>
      <c r="AG64" s="31"/>
      <c r="AH64" s="131">
        <f>'سال 99'!$AG64-'سال 99'!$AF64</f>
        <v>0</v>
      </c>
      <c r="AI64" s="31"/>
      <c r="AJ64" s="130"/>
      <c r="AK64" s="31"/>
      <c r="AL64" s="31"/>
      <c r="AM64" s="31"/>
      <c r="AN64" s="31"/>
      <c r="AO64" s="131">
        <f>'سال 99'!$AN64-'سال 99'!$AM64</f>
        <v>0</v>
      </c>
      <c r="AP64" s="31"/>
      <c r="AQ64" s="130"/>
      <c r="AR64" s="121" t="s">
        <v>341</v>
      </c>
      <c r="AS64" s="121" t="s">
        <v>341</v>
      </c>
      <c r="AT64" s="121" t="s">
        <v>341</v>
      </c>
      <c r="AU64" s="121" t="s">
        <v>341</v>
      </c>
      <c r="AV64" s="141" t="s">
        <v>341</v>
      </c>
      <c r="AW64" s="141" t="s">
        <v>341</v>
      </c>
      <c r="AX64" s="141" t="s">
        <v>341</v>
      </c>
      <c r="AY64" s="142">
        <v>0</v>
      </c>
      <c r="AZ64" s="125">
        <v>0</v>
      </c>
      <c r="BA64" s="125">
        <v>660</v>
      </c>
      <c r="BB64" s="125">
        <f t="shared" si="5"/>
        <v>660</v>
      </c>
      <c r="BC64" s="140">
        <v>7362097.3219402125</v>
      </c>
      <c r="BD64" s="147">
        <v>660</v>
      </c>
      <c r="BE64" s="147">
        <v>2142</v>
      </c>
      <c r="BF64" s="147">
        <f t="shared" si="7"/>
        <v>1482</v>
      </c>
      <c r="BG64" s="139">
        <v>18619320.858334355</v>
      </c>
      <c r="BH64" s="147">
        <v>2142</v>
      </c>
      <c r="BI64" s="147">
        <v>3390</v>
      </c>
      <c r="BJ64" s="147">
        <v>1248</v>
      </c>
      <c r="BK64" s="158">
        <v>17374050.903651655</v>
      </c>
      <c r="BL64" s="94">
        <v>3390</v>
      </c>
      <c r="BM64" s="94">
        <v>5130</v>
      </c>
      <c r="BN64" s="94">
        <v>1740</v>
      </c>
      <c r="BO64" s="160">
        <v>25956799.998306178</v>
      </c>
    </row>
    <row r="65" spans="1:67" ht="29.25">
      <c r="A65" s="128">
        <v>64</v>
      </c>
      <c r="B65" s="128" t="s">
        <v>199</v>
      </c>
      <c r="C65" s="128" t="s">
        <v>344</v>
      </c>
      <c r="D65" s="129"/>
      <c r="E65" s="32"/>
      <c r="F65" s="32"/>
      <c r="G65" s="32"/>
      <c r="H65" s="32"/>
      <c r="I65" s="32"/>
      <c r="J65" s="32"/>
      <c r="K65" s="130"/>
      <c r="L65" s="31"/>
      <c r="M65" s="31"/>
      <c r="N65" s="130"/>
      <c r="O65" s="131"/>
      <c r="P65" s="130"/>
      <c r="Q65" s="31"/>
      <c r="R65" s="130"/>
      <c r="S65" s="31"/>
      <c r="T65" s="31"/>
      <c r="U65" s="131"/>
      <c r="V65" s="130"/>
      <c r="W65" s="31"/>
      <c r="X65" s="31"/>
      <c r="Y65" s="31"/>
      <c r="Z65" s="31"/>
      <c r="AA65" s="131">
        <f>'سال 99'!$Z65-'سال 99'!$Y65</f>
        <v>0</v>
      </c>
      <c r="AB65" s="31"/>
      <c r="AC65" s="130"/>
      <c r="AD65" s="31"/>
      <c r="AE65" s="31"/>
      <c r="AF65" s="31"/>
      <c r="AG65" s="31"/>
      <c r="AH65" s="131">
        <f>'سال 99'!$AG65-'سال 99'!$AF65</f>
        <v>0</v>
      </c>
      <c r="AI65" s="31"/>
      <c r="AJ65" s="130"/>
      <c r="AK65" s="31"/>
      <c r="AL65" s="31"/>
      <c r="AM65" s="31"/>
      <c r="AN65" s="31"/>
      <c r="AO65" s="131">
        <f>'سال 99'!$AN65-'سال 99'!$AM65</f>
        <v>0</v>
      </c>
      <c r="AP65" s="31"/>
      <c r="AQ65" s="130"/>
      <c r="AR65" s="121" t="s">
        <v>341</v>
      </c>
      <c r="AS65" s="121" t="s">
        <v>341</v>
      </c>
      <c r="AT65" s="121" t="s">
        <v>341</v>
      </c>
      <c r="AU65" s="121" t="s">
        <v>341</v>
      </c>
      <c r="AV65" s="141" t="s">
        <v>341</v>
      </c>
      <c r="AW65" s="141" t="s">
        <v>341</v>
      </c>
      <c r="AX65" s="141" t="s">
        <v>341</v>
      </c>
      <c r="AY65" s="142">
        <v>0</v>
      </c>
      <c r="AZ65" s="125">
        <v>0</v>
      </c>
      <c r="BA65" s="125">
        <v>4163</v>
      </c>
      <c r="BB65" s="125">
        <f t="shared" si="5"/>
        <v>4163</v>
      </c>
      <c r="BC65" s="140">
        <v>46436986.59278349</v>
      </c>
      <c r="BD65" s="147">
        <v>4163</v>
      </c>
      <c r="BE65" s="147">
        <v>6581</v>
      </c>
      <c r="BF65" s="147">
        <f t="shared" si="7"/>
        <v>2418</v>
      </c>
      <c r="BG65" s="139">
        <v>30378891.926756054</v>
      </c>
      <c r="BH65" s="147">
        <v>6581</v>
      </c>
      <c r="BI65" s="147">
        <v>7003</v>
      </c>
      <c r="BJ65" s="147">
        <v>422</v>
      </c>
      <c r="BK65" s="158">
        <v>5874879.392100159</v>
      </c>
      <c r="BL65" s="94">
        <v>7003</v>
      </c>
      <c r="BM65" s="94">
        <v>9191</v>
      </c>
      <c r="BN65" s="94">
        <v>2188</v>
      </c>
      <c r="BO65" s="160">
        <v>32639930.112812594</v>
      </c>
    </row>
    <row r="66" spans="1:67" ht="29.25">
      <c r="A66" s="128">
        <v>65</v>
      </c>
      <c r="B66" s="128" t="s">
        <v>199</v>
      </c>
      <c r="C66" s="128" t="s">
        <v>345</v>
      </c>
      <c r="D66" s="129"/>
      <c r="E66" s="32"/>
      <c r="F66" s="32"/>
      <c r="G66" s="32"/>
      <c r="H66" s="32"/>
      <c r="I66" s="32"/>
      <c r="J66" s="32"/>
      <c r="K66" s="130"/>
      <c r="L66" s="31"/>
      <c r="M66" s="31"/>
      <c r="N66" s="130"/>
      <c r="O66" s="131"/>
      <c r="P66" s="130"/>
      <c r="Q66" s="31"/>
      <c r="R66" s="130"/>
      <c r="S66" s="31"/>
      <c r="T66" s="31"/>
      <c r="U66" s="131"/>
      <c r="V66" s="130"/>
      <c r="W66" s="31"/>
      <c r="X66" s="31"/>
      <c r="Y66" s="31"/>
      <c r="Z66" s="31"/>
      <c r="AA66" s="131">
        <f>'سال 99'!$Z66-'سال 99'!$Y66</f>
        <v>0</v>
      </c>
      <c r="AB66" s="31"/>
      <c r="AC66" s="130"/>
      <c r="AD66" s="31"/>
      <c r="AE66" s="31"/>
      <c r="AF66" s="31"/>
      <c r="AG66" s="31"/>
      <c r="AH66" s="131">
        <f>'سال 99'!$AG66-'سال 99'!$AF66</f>
        <v>0</v>
      </c>
      <c r="AI66" s="31"/>
      <c r="AJ66" s="130"/>
      <c r="AK66" s="31"/>
      <c r="AL66" s="31"/>
      <c r="AM66" s="31"/>
      <c r="AN66" s="31"/>
      <c r="AO66" s="131">
        <f>'سال 99'!$AN66-'سال 99'!$AM66</f>
        <v>0</v>
      </c>
      <c r="AP66" s="31"/>
      <c r="AQ66" s="130"/>
      <c r="AR66" s="121" t="s">
        <v>341</v>
      </c>
      <c r="AS66" s="121" t="s">
        <v>341</v>
      </c>
      <c r="AT66" s="121" t="s">
        <v>341</v>
      </c>
      <c r="AU66" s="121" t="s">
        <v>341</v>
      </c>
      <c r="AV66" s="141" t="s">
        <v>341</v>
      </c>
      <c r="AW66" s="141" t="s">
        <v>341</v>
      </c>
      <c r="AX66" s="141" t="s">
        <v>341</v>
      </c>
      <c r="AY66" s="142">
        <v>0</v>
      </c>
      <c r="AZ66" s="125">
        <v>0</v>
      </c>
      <c r="BA66" s="125">
        <v>1377</v>
      </c>
      <c r="BB66" s="125">
        <f t="shared" si="5"/>
        <v>1377</v>
      </c>
      <c r="BC66" s="140">
        <v>14600331</v>
      </c>
      <c r="BD66" s="147">
        <v>1377</v>
      </c>
      <c r="BE66" s="147">
        <v>3491</v>
      </c>
      <c r="BF66" s="147">
        <f aca="true" t="shared" si="8" ref="BF66:BF71">BE66-BD66</f>
        <v>2114</v>
      </c>
      <c r="BG66" s="139">
        <v>25243221.75826466</v>
      </c>
      <c r="BH66" s="147">
        <v>3491</v>
      </c>
      <c r="BI66" s="147">
        <v>4814.216</v>
      </c>
      <c r="BJ66" s="147">
        <v>1323.2160000000003</v>
      </c>
      <c r="BK66" s="158">
        <v>17506734.150488384</v>
      </c>
      <c r="BL66" s="94">
        <v>4814.216</v>
      </c>
      <c r="BM66" s="94">
        <v>7123.285</v>
      </c>
      <c r="BN66" s="94">
        <v>2309.0689999999995</v>
      </c>
      <c r="BO66" s="160">
        <v>32734392.50091934</v>
      </c>
    </row>
    <row r="67" spans="1:67" ht="29.25">
      <c r="A67" s="128">
        <v>66</v>
      </c>
      <c r="B67" s="128" t="s">
        <v>199</v>
      </c>
      <c r="C67" s="128" t="s">
        <v>346</v>
      </c>
      <c r="D67" s="129"/>
      <c r="E67" s="32"/>
      <c r="F67" s="32"/>
      <c r="G67" s="32"/>
      <c r="H67" s="32"/>
      <c r="I67" s="32"/>
      <c r="J67" s="32"/>
      <c r="K67" s="130"/>
      <c r="L67" s="31"/>
      <c r="M67" s="31"/>
      <c r="N67" s="130"/>
      <c r="O67" s="131"/>
      <c r="P67" s="130"/>
      <c r="Q67" s="31"/>
      <c r="R67" s="130"/>
      <c r="S67" s="31"/>
      <c r="T67" s="31"/>
      <c r="U67" s="131"/>
      <c r="V67" s="130"/>
      <c r="W67" s="31"/>
      <c r="X67" s="31"/>
      <c r="Y67" s="31"/>
      <c r="Z67" s="31"/>
      <c r="AA67" s="131">
        <f>'سال 99'!$Z67-'سال 99'!$Y67</f>
        <v>0</v>
      </c>
      <c r="AB67" s="31"/>
      <c r="AC67" s="130"/>
      <c r="AD67" s="31"/>
      <c r="AE67" s="31"/>
      <c r="AF67" s="31"/>
      <c r="AG67" s="31"/>
      <c r="AH67" s="131">
        <f>'سال 99'!$AG67-'سال 99'!$AF67</f>
        <v>0</v>
      </c>
      <c r="AI67" s="31"/>
      <c r="AJ67" s="130"/>
      <c r="AK67" s="31"/>
      <c r="AL67" s="31"/>
      <c r="AM67" s="31"/>
      <c r="AN67" s="31"/>
      <c r="AO67" s="131">
        <f>'سال 99'!$AN67-'سال 99'!$AM67</f>
        <v>0</v>
      </c>
      <c r="AP67" s="31"/>
      <c r="AQ67" s="130"/>
      <c r="AR67" s="121" t="s">
        <v>341</v>
      </c>
      <c r="AS67" s="121" t="s">
        <v>341</v>
      </c>
      <c r="AT67" s="121" t="s">
        <v>341</v>
      </c>
      <c r="AU67" s="121" t="s">
        <v>341</v>
      </c>
      <c r="AV67" s="141" t="s">
        <v>341</v>
      </c>
      <c r="AW67" s="141" t="s">
        <v>341</v>
      </c>
      <c r="AX67" s="141" t="s">
        <v>341</v>
      </c>
      <c r="AY67" s="142">
        <v>0</v>
      </c>
      <c r="AZ67" s="125">
        <v>0</v>
      </c>
      <c r="BA67" s="125">
        <v>4738</v>
      </c>
      <c r="BB67" s="125">
        <f t="shared" si="5"/>
        <v>4738</v>
      </c>
      <c r="BC67" s="140">
        <v>52850935.0172011</v>
      </c>
      <c r="BD67" s="147">
        <v>4738</v>
      </c>
      <c r="BE67" s="147">
        <v>7495</v>
      </c>
      <c r="BF67" s="147">
        <f t="shared" si="8"/>
        <v>2757</v>
      </c>
      <c r="BG67" s="139">
        <v>34637967.34576776</v>
      </c>
      <c r="BH67" s="147">
        <v>7495</v>
      </c>
      <c r="BI67" s="147">
        <v>8786.505</v>
      </c>
      <c r="BJ67" s="147">
        <v>1291.5049999999992</v>
      </c>
      <c r="BK67" s="158">
        <v>17979706.420128703</v>
      </c>
      <c r="BL67" s="94">
        <v>8786.505</v>
      </c>
      <c r="BM67" s="94">
        <v>11226.562</v>
      </c>
      <c r="BN67" s="94">
        <v>2440.0570000000007</v>
      </c>
      <c r="BO67" s="160">
        <v>36400041.11118793</v>
      </c>
    </row>
    <row r="68" spans="1:67" ht="29.25">
      <c r="A68" s="128">
        <v>67</v>
      </c>
      <c r="B68" s="128" t="s">
        <v>199</v>
      </c>
      <c r="C68" s="128" t="s">
        <v>347</v>
      </c>
      <c r="D68" s="129"/>
      <c r="E68" s="32"/>
      <c r="F68" s="32"/>
      <c r="G68" s="32"/>
      <c r="H68" s="32"/>
      <c r="I68" s="32"/>
      <c r="J68" s="32"/>
      <c r="K68" s="130"/>
      <c r="L68" s="31"/>
      <c r="M68" s="31"/>
      <c r="N68" s="130"/>
      <c r="O68" s="131"/>
      <c r="P68" s="130"/>
      <c r="Q68" s="31"/>
      <c r="R68" s="130"/>
      <c r="S68" s="31"/>
      <c r="T68" s="31"/>
      <c r="U68" s="131"/>
      <c r="V68" s="130"/>
      <c r="W68" s="31"/>
      <c r="X68" s="31"/>
      <c r="Y68" s="31"/>
      <c r="Z68" s="31"/>
      <c r="AA68" s="131">
        <f>'سال 99'!$Z68-'سال 99'!$Y68</f>
        <v>0</v>
      </c>
      <c r="AB68" s="31"/>
      <c r="AC68" s="130"/>
      <c r="AD68" s="31"/>
      <c r="AE68" s="31"/>
      <c r="AF68" s="31"/>
      <c r="AG68" s="31"/>
      <c r="AH68" s="131">
        <f>'سال 99'!$AG68-'سال 99'!$AF68</f>
        <v>0</v>
      </c>
      <c r="AI68" s="31"/>
      <c r="AJ68" s="130"/>
      <c r="AK68" s="31"/>
      <c r="AL68" s="31"/>
      <c r="AM68" s="31"/>
      <c r="AN68" s="31"/>
      <c r="AO68" s="131">
        <f>'سال 99'!$AN68-'سال 99'!$AM68</f>
        <v>0</v>
      </c>
      <c r="AP68" s="31"/>
      <c r="AQ68" s="130"/>
      <c r="AR68" s="121" t="s">
        <v>341</v>
      </c>
      <c r="AS68" s="121" t="s">
        <v>341</v>
      </c>
      <c r="AT68" s="121" t="s">
        <v>341</v>
      </c>
      <c r="AU68" s="121" t="s">
        <v>341</v>
      </c>
      <c r="AV68" s="141" t="s">
        <v>341</v>
      </c>
      <c r="AW68" s="141" t="s">
        <v>341</v>
      </c>
      <c r="AX68" s="141" t="s">
        <v>341</v>
      </c>
      <c r="AY68" s="142">
        <v>0</v>
      </c>
      <c r="AZ68" s="125">
        <v>0</v>
      </c>
      <c r="BA68" s="125">
        <v>1262</v>
      </c>
      <c r="BB68" s="125">
        <f t="shared" si="5"/>
        <v>1262</v>
      </c>
      <c r="BC68" s="140">
        <v>14580200.520558316</v>
      </c>
      <c r="BD68" s="147">
        <v>1262</v>
      </c>
      <c r="BE68" s="147">
        <v>2410</v>
      </c>
      <c r="BF68" s="147">
        <f t="shared" si="8"/>
        <v>1148</v>
      </c>
      <c r="BG68" s="139">
        <v>14939469.840851596</v>
      </c>
      <c r="BH68" s="147">
        <v>2410</v>
      </c>
      <c r="BI68" s="147">
        <v>3284.382</v>
      </c>
      <c r="BJ68" s="147">
        <v>874.3820000000001</v>
      </c>
      <c r="BK68" s="158">
        <v>12609254.925206684</v>
      </c>
      <c r="BL68" s="94">
        <v>3284.382</v>
      </c>
      <c r="BM68" s="94">
        <v>4735</v>
      </c>
      <c r="BN68" s="94">
        <v>1450.618</v>
      </c>
      <c r="BO68" s="160">
        <v>22416692.46751059</v>
      </c>
    </row>
    <row r="69" spans="1:67" ht="42" customHeight="1">
      <c r="A69" s="128">
        <v>68</v>
      </c>
      <c r="B69" s="128" t="s">
        <v>199</v>
      </c>
      <c r="C69" s="128" t="s">
        <v>267</v>
      </c>
      <c r="D69" s="129"/>
      <c r="E69" s="32"/>
      <c r="F69" s="32"/>
      <c r="G69" s="32"/>
      <c r="H69" s="32"/>
      <c r="I69" s="32"/>
      <c r="J69" s="32"/>
      <c r="K69" s="130"/>
      <c r="L69" s="31"/>
      <c r="M69" s="31"/>
      <c r="N69" s="130"/>
      <c r="O69" s="131"/>
      <c r="P69" s="130"/>
      <c r="Q69" s="31"/>
      <c r="R69" s="130"/>
      <c r="S69" s="31"/>
      <c r="T69" s="31"/>
      <c r="U69" s="131"/>
      <c r="V69" s="130"/>
      <c r="W69" s="31"/>
      <c r="X69" s="31"/>
      <c r="Y69" s="31"/>
      <c r="Z69" s="31"/>
      <c r="AA69" s="131">
        <f>'سال 99'!$Z69-'سال 99'!$Y69</f>
        <v>0</v>
      </c>
      <c r="AB69" s="31"/>
      <c r="AC69" s="130"/>
      <c r="AD69" s="31"/>
      <c r="AE69" s="31"/>
      <c r="AF69" s="31"/>
      <c r="AG69" s="31"/>
      <c r="AH69" s="131">
        <f>'سال 99'!$AG69-'سال 99'!$AF69</f>
        <v>0</v>
      </c>
      <c r="AI69" s="31"/>
      <c r="AJ69" s="130"/>
      <c r="AK69" s="31"/>
      <c r="AL69" s="31"/>
      <c r="AM69" s="31"/>
      <c r="AN69" s="31"/>
      <c r="AO69" s="131">
        <f>'سال 99'!$AN69-'سال 99'!$AM69</f>
        <v>0</v>
      </c>
      <c r="AP69" s="31"/>
      <c r="AQ69" s="130"/>
      <c r="AR69" s="121" t="s">
        <v>341</v>
      </c>
      <c r="AS69" s="121" t="s">
        <v>341</v>
      </c>
      <c r="AT69" s="121" t="s">
        <v>341</v>
      </c>
      <c r="AU69" s="121" t="s">
        <v>341</v>
      </c>
      <c r="AV69" s="141" t="s">
        <v>341</v>
      </c>
      <c r="AW69" s="141" t="s">
        <v>341</v>
      </c>
      <c r="AX69" s="141" t="s">
        <v>341</v>
      </c>
      <c r="AY69" s="142">
        <v>0</v>
      </c>
      <c r="AZ69" s="125">
        <v>0</v>
      </c>
      <c r="BA69" s="125">
        <v>3579</v>
      </c>
      <c r="BB69" s="125">
        <f t="shared" si="5"/>
        <v>3579</v>
      </c>
      <c r="BC69" s="140">
        <v>39922645.932157606</v>
      </c>
      <c r="BD69" s="147">
        <v>3579</v>
      </c>
      <c r="BE69" s="147">
        <v>6448</v>
      </c>
      <c r="BF69" s="147">
        <f t="shared" si="8"/>
        <v>2869</v>
      </c>
      <c r="BG69" s="139">
        <v>36045095.50780112</v>
      </c>
      <c r="BH69" s="147">
        <v>6448</v>
      </c>
      <c r="BI69" s="147">
        <v>8291.857</v>
      </c>
      <c r="BJ69" s="147">
        <v>1843.857</v>
      </c>
      <c r="BK69" s="158">
        <v>25669283.15469105</v>
      </c>
      <c r="BL69" s="94">
        <v>8291.857</v>
      </c>
      <c r="BM69" s="94">
        <v>8864.512</v>
      </c>
      <c r="BN69" s="94">
        <v>572.6550000000007</v>
      </c>
      <c r="BO69" s="160">
        <v>8542696.151166689</v>
      </c>
    </row>
    <row r="70" spans="1:67" ht="27.75" customHeight="1">
      <c r="A70" s="128">
        <v>69</v>
      </c>
      <c r="B70" s="128" t="s">
        <v>199</v>
      </c>
      <c r="C70" s="128" t="s">
        <v>348</v>
      </c>
      <c r="D70" s="132"/>
      <c r="E70" s="28"/>
      <c r="F70" s="28"/>
      <c r="G70" s="28"/>
      <c r="H70" s="28"/>
      <c r="I70" s="28"/>
      <c r="J70" s="28"/>
      <c r="K70" s="50"/>
      <c r="L70" s="27"/>
      <c r="M70" s="27"/>
      <c r="N70" s="50"/>
      <c r="O70" s="133"/>
      <c r="P70" s="50"/>
      <c r="Q70" s="27"/>
      <c r="R70" s="50"/>
      <c r="S70" s="27"/>
      <c r="T70" s="27"/>
      <c r="U70" s="133"/>
      <c r="V70" s="50"/>
      <c r="W70" s="27"/>
      <c r="X70" s="27"/>
      <c r="Y70" s="27"/>
      <c r="Z70" s="27"/>
      <c r="AA70" s="133">
        <f>'سال 99'!$Z70-'سال 99'!$Y70</f>
        <v>0</v>
      </c>
      <c r="AB70" s="27"/>
      <c r="AC70" s="50"/>
      <c r="AD70" s="27"/>
      <c r="AE70" s="27"/>
      <c r="AF70" s="27"/>
      <c r="AG70" s="27"/>
      <c r="AH70" s="133">
        <f>'سال 99'!$AG70-'سال 99'!$AF70</f>
        <v>0</v>
      </c>
      <c r="AI70" s="27"/>
      <c r="AJ70" s="50"/>
      <c r="AK70" s="27"/>
      <c r="AL70" s="27"/>
      <c r="AM70" s="27"/>
      <c r="AN70" s="27"/>
      <c r="AO70" s="133">
        <f>'سال 99'!$AN70-'سال 99'!$AM70</f>
        <v>0</v>
      </c>
      <c r="AP70" s="27"/>
      <c r="AQ70" s="50"/>
      <c r="AR70" s="121" t="s">
        <v>341</v>
      </c>
      <c r="AS70" s="121" t="s">
        <v>341</v>
      </c>
      <c r="AT70" s="121" t="s">
        <v>341</v>
      </c>
      <c r="AU70" s="121" t="s">
        <v>341</v>
      </c>
      <c r="AV70" s="141" t="s">
        <v>341</v>
      </c>
      <c r="AW70" s="141" t="s">
        <v>341</v>
      </c>
      <c r="AX70" s="141" t="s">
        <v>341</v>
      </c>
      <c r="AY70" s="142">
        <v>0</v>
      </c>
      <c r="AZ70" s="125">
        <v>0</v>
      </c>
      <c r="BA70" s="125">
        <v>549</v>
      </c>
      <c r="BB70" s="125">
        <f t="shared" si="5"/>
        <v>549</v>
      </c>
      <c r="BC70" s="140">
        <v>5821047</v>
      </c>
      <c r="BD70" s="147">
        <v>549</v>
      </c>
      <c r="BE70" s="147">
        <v>1830</v>
      </c>
      <c r="BF70" s="147">
        <f t="shared" si="8"/>
        <v>1281</v>
      </c>
      <c r="BG70" s="139">
        <v>15296389.343584215</v>
      </c>
      <c r="BH70" s="147">
        <v>1830</v>
      </c>
      <c r="BI70" s="147">
        <v>2740</v>
      </c>
      <c r="BJ70" s="147">
        <v>910</v>
      </c>
      <c r="BK70" s="158">
        <v>12039703.32655018</v>
      </c>
      <c r="BL70" s="94">
        <v>2740</v>
      </c>
      <c r="BM70" s="94">
        <v>4377</v>
      </c>
      <c r="BN70" s="94">
        <v>1637</v>
      </c>
      <c r="BO70" s="160">
        <v>23206842.465082236</v>
      </c>
    </row>
    <row r="71" spans="1:67" ht="33" customHeight="1">
      <c r="A71" s="128">
        <v>70</v>
      </c>
      <c r="B71" s="128" t="s">
        <v>199</v>
      </c>
      <c r="C71" s="128" t="s">
        <v>359</v>
      </c>
      <c r="D71" s="128" t="s">
        <v>360</v>
      </c>
      <c r="E71" s="104"/>
      <c r="F71" s="104"/>
      <c r="G71" s="104"/>
      <c r="H71" s="104"/>
      <c r="I71" s="104"/>
      <c r="J71" s="104"/>
      <c r="K71" s="130"/>
      <c r="L71" s="44"/>
      <c r="M71" s="44"/>
      <c r="N71" s="130"/>
      <c r="O71" s="131"/>
      <c r="P71" s="130"/>
      <c r="Q71" s="44"/>
      <c r="R71" s="130"/>
      <c r="S71" s="44"/>
      <c r="T71" s="44"/>
      <c r="U71" s="131"/>
      <c r="V71" s="130"/>
      <c r="W71" s="44"/>
      <c r="X71" s="44"/>
      <c r="Y71" s="44"/>
      <c r="Z71" s="44"/>
      <c r="AA71" s="131"/>
      <c r="AB71" s="44"/>
      <c r="AC71" s="130"/>
      <c r="AD71" s="44"/>
      <c r="AE71" s="44"/>
      <c r="AF71" s="44"/>
      <c r="AG71" s="44"/>
      <c r="AH71" s="131"/>
      <c r="AI71" s="44"/>
      <c r="AJ71" s="130"/>
      <c r="AK71" s="44"/>
      <c r="AL71" s="44"/>
      <c r="AM71" s="44"/>
      <c r="AN71" s="44"/>
      <c r="AO71" s="131"/>
      <c r="AP71" s="44"/>
      <c r="AQ71" s="130"/>
      <c r="AR71" s="121" t="s">
        <v>341</v>
      </c>
      <c r="AS71" s="121" t="s">
        <v>341</v>
      </c>
      <c r="AT71" s="121" t="s">
        <v>341</v>
      </c>
      <c r="AU71" s="121" t="s">
        <v>341</v>
      </c>
      <c r="AV71" s="121" t="s">
        <v>341</v>
      </c>
      <c r="AW71" s="121" t="s">
        <v>341</v>
      </c>
      <c r="AX71" s="121" t="s">
        <v>341</v>
      </c>
      <c r="AY71" s="121" t="s">
        <v>341</v>
      </c>
      <c r="AZ71" s="121" t="s">
        <v>341</v>
      </c>
      <c r="BA71" s="121" t="s">
        <v>341</v>
      </c>
      <c r="BB71" s="121" t="s">
        <v>341</v>
      </c>
      <c r="BC71" s="121" t="s">
        <v>341</v>
      </c>
      <c r="BD71" s="125">
        <v>0</v>
      </c>
      <c r="BE71" s="147">
        <v>5285</v>
      </c>
      <c r="BF71" s="147">
        <f t="shared" si="8"/>
        <v>5285</v>
      </c>
      <c r="BG71" s="139">
        <v>63108054.39566165</v>
      </c>
      <c r="BH71" s="147">
        <v>0</v>
      </c>
      <c r="BI71" s="147">
        <v>1336</v>
      </c>
      <c r="BJ71" s="147">
        <v>1336</v>
      </c>
      <c r="BK71" s="158">
        <v>17675872.136561584</v>
      </c>
      <c r="BL71" s="94">
        <v>1336</v>
      </c>
      <c r="BM71" s="94">
        <v>1468</v>
      </c>
      <c r="BN71" s="94">
        <v>132</v>
      </c>
      <c r="BO71" s="160">
        <v>1871290.901277248</v>
      </c>
    </row>
    <row r="72" spans="1:67" ht="33" customHeight="1">
      <c r="A72" s="128">
        <v>71</v>
      </c>
      <c r="B72" s="128" t="s">
        <v>199</v>
      </c>
      <c r="C72" s="128" t="s">
        <v>361</v>
      </c>
      <c r="D72" s="128">
        <v>31198440</v>
      </c>
      <c r="E72" s="104"/>
      <c r="F72" s="104"/>
      <c r="G72" s="104"/>
      <c r="H72" s="104"/>
      <c r="I72" s="104"/>
      <c r="J72" s="104"/>
      <c r="K72" s="130"/>
      <c r="L72" s="44"/>
      <c r="M72" s="44"/>
      <c r="N72" s="130"/>
      <c r="O72" s="131"/>
      <c r="P72" s="130"/>
      <c r="Q72" s="44"/>
      <c r="R72" s="130"/>
      <c r="S72" s="44"/>
      <c r="T72" s="44"/>
      <c r="U72" s="131"/>
      <c r="V72" s="130"/>
      <c r="W72" s="44"/>
      <c r="X72" s="44"/>
      <c r="Y72" s="44"/>
      <c r="Z72" s="44"/>
      <c r="AA72" s="131">
        <f>'سال 99'!$Z72-'سال 99'!$Y72</f>
        <v>0</v>
      </c>
      <c r="AB72" s="44"/>
      <c r="AC72" s="130"/>
      <c r="AD72" s="44"/>
      <c r="AE72" s="44"/>
      <c r="AF72" s="44"/>
      <c r="AG72" s="44"/>
      <c r="AH72" s="131">
        <f>'سال 99'!$AG72-'سال 99'!$AF72</f>
        <v>0</v>
      </c>
      <c r="AI72" s="44"/>
      <c r="AJ72" s="130"/>
      <c r="AK72" s="44"/>
      <c r="AL72" s="44"/>
      <c r="AM72" s="44"/>
      <c r="AN72" s="44"/>
      <c r="AO72" s="131">
        <f>'سال 99'!$AN72-'سال 99'!$AM72</f>
        <v>0</v>
      </c>
      <c r="AP72" s="44"/>
      <c r="AQ72" s="130"/>
      <c r="AR72" s="121" t="s">
        <v>341</v>
      </c>
      <c r="AS72" s="121" t="s">
        <v>341</v>
      </c>
      <c r="AT72" s="121" t="s">
        <v>341</v>
      </c>
      <c r="AU72" s="121" t="s">
        <v>341</v>
      </c>
      <c r="AV72" s="121" t="s">
        <v>341</v>
      </c>
      <c r="AW72" s="121" t="s">
        <v>341</v>
      </c>
      <c r="AX72" s="121" t="s">
        <v>341</v>
      </c>
      <c r="AY72" s="121" t="s">
        <v>341</v>
      </c>
      <c r="AZ72" s="121" t="s">
        <v>341</v>
      </c>
      <c r="BA72" s="121" t="s">
        <v>341</v>
      </c>
      <c r="BB72" s="121" t="s">
        <v>341</v>
      </c>
      <c r="BC72" s="121" t="s">
        <v>341</v>
      </c>
      <c r="BD72" s="125">
        <v>0</v>
      </c>
      <c r="BE72" s="147">
        <v>3501</v>
      </c>
      <c r="BF72" s="147">
        <f>BE72-BD72</f>
        <v>3501</v>
      </c>
      <c r="BG72" s="139">
        <v>41805354.48234843</v>
      </c>
      <c r="BH72" s="147">
        <v>3501</v>
      </c>
      <c r="BI72" s="147">
        <v>4596.691</v>
      </c>
      <c r="BJ72" s="147">
        <v>1095.6909999999998</v>
      </c>
      <c r="BK72" s="158">
        <v>14496477.557770431</v>
      </c>
      <c r="BL72" s="94">
        <v>4596.691</v>
      </c>
      <c r="BM72" s="94">
        <v>6169.17</v>
      </c>
      <c r="BN72" s="94">
        <v>1572.4790000000003</v>
      </c>
      <c r="BO72" s="160">
        <v>22292163.978405654</v>
      </c>
    </row>
    <row r="73" spans="1:67" ht="33" customHeight="1">
      <c r="A73" s="128">
        <v>72</v>
      </c>
      <c r="B73" s="128" t="s">
        <v>199</v>
      </c>
      <c r="C73" s="128" t="s">
        <v>362</v>
      </c>
      <c r="D73" s="128">
        <v>13253628</v>
      </c>
      <c r="E73" s="104"/>
      <c r="F73" s="104"/>
      <c r="G73" s="104"/>
      <c r="H73" s="104"/>
      <c r="I73" s="104"/>
      <c r="J73" s="104"/>
      <c r="K73" s="130"/>
      <c r="L73" s="44"/>
      <c r="M73" s="44"/>
      <c r="N73" s="130"/>
      <c r="O73" s="131"/>
      <c r="P73" s="130"/>
      <c r="Q73" s="44"/>
      <c r="R73" s="130"/>
      <c r="S73" s="44"/>
      <c r="T73" s="44"/>
      <c r="U73" s="131"/>
      <c r="V73" s="130"/>
      <c r="W73" s="44"/>
      <c r="X73" s="44"/>
      <c r="Y73" s="44"/>
      <c r="Z73" s="44"/>
      <c r="AA73" s="131">
        <f>'سال 99'!$Z73-'سال 99'!$Y73</f>
        <v>0</v>
      </c>
      <c r="AB73" s="44"/>
      <c r="AC73" s="130"/>
      <c r="AD73" s="44"/>
      <c r="AE73" s="44"/>
      <c r="AF73" s="44"/>
      <c r="AG73" s="44"/>
      <c r="AH73" s="131">
        <f>'سال 99'!$AG73-'سال 99'!$AF73</f>
        <v>0</v>
      </c>
      <c r="AI73" s="44"/>
      <c r="AJ73" s="130"/>
      <c r="AK73" s="44"/>
      <c r="AL73" s="44"/>
      <c r="AM73" s="44"/>
      <c r="AN73" s="44"/>
      <c r="AO73" s="131">
        <f>'سال 99'!$AN73-'سال 99'!$AM73</f>
        <v>0</v>
      </c>
      <c r="AP73" s="44"/>
      <c r="AQ73" s="130"/>
      <c r="AR73" s="121" t="s">
        <v>341</v>
      </c>
      <c r="AS73" s="121" t="s">
        <v>341</v>
      </c>
      <c r="AT73" s="121" t="s">
        <v>341</v>
      </c>
      <c r="AU73" s="121" t="s">
        <v>341</v>
      </c>
      <c r="AV73" s="121" t="s">
        <v>341</v>
      </c>
      <c r="AW73" s="121" t="s">
        <v>341</v>
      </c>
      <c r="AX73" s="121" t="s">
        <v>341</v>
      </c>
      <c r="AY73" s="121" t="s">
        <v>341</v>
      </c>
      <c r="AZ73" s="121" t="s">
        <v>341</v>
      </c>
      <c r="BA73" s="121" t="s">
        <v>341</v>
      </c>
      <c r="BB73" s="121" t="s">
        <v>341</v>
      </c>
      <c r="BC73" s="121" t="s">
        <v>341</v>
      </c>
      <c r="BD73" s="125">
        <v>0</v>
      </c>
      <c r="BE73" s="147">
        <v>815</v>
      </c>
      <c r="BF73" s="147">
        <f>BE73-BD73</f>
        <v>815</v>
      </c>
      <c r="BG73" s="139">
        <v>9186865.247498592</v>
      </c>
      <c r="BH73" s="147">
        <v>815</v>
      </c>
      <c r="BI73" s="147">
        <v>1730</v>
      </c>
      <c r="BJ73" s="147">
        <v>915</v>
      </c>
      <c r="BK73" s="158">
        <v>11426730.755536174</v>
      </c>
      <c r="BL73" s="94">
        <v>1730</v>
      </c>
      <c r="BM73" s="94">
        <v>2003</v>
      </c>
      <c r="BN73" s="94">
        <v>273</v>
      </c>
      <c r="BO73" s="160">
        <v>3652831.9148290944</v>
      </c>
    </row>
    <row r="74" spans="1:67" ht="33" customHeight="1">
      <c r="A74" s="128">
        <v>73</v>
      </c>
      <c r="B74" s="128" t="s">
        <v>199</v>
      </c>
      <c r="C74" s="128" t="s">
        <v>363</v>
      </c>
      <c r="D74" s="146"/>
      <c r="E74" s="104"/>
      <c r="F74" s="104"/>
      <c r="G74" s="104"/>
      <c r="H74" s="104"/>
      <c r="I74" s="104"/>
      <c r="J74" s="104"/>
      <c r="K74" s="130"/>
      <c r="L74" s="44"/>
      <c r="M74" s="44"/>
      <c r="N74" s="130"/>
      <c r="O74" s="131"/>
      <c r="P74" s="130"/>
      <c r="Q74" s="44"/>
      <c r="R74" s="130"/>
      <c r="S74" s="44"/>
      <c r="T74" s="44"/>
      <c r="U74" s="131"/>
      <c r="V74" s="130"/>
      <c r="W74" s="44"/>
      <c r="X74" s="44"/>
      <c r="Y74" s="44"/>
      <c r="Z74" s="44"/>
      <c r="AA74" s="131">
        <f>'سال 99'!$Z74-'سال 99'!$Y74</f>
        <v>0</v>
      </c>
      <c r="AB74" s="44"/>
      <c r="AC74" s="130"/>
      <c r="AD74" s="44"/>
      <c r="AE74" s="44"/>
      <c r="AF74" s="44"/>
      <c r="AG74" s="44"/>
      <c r="AH74" s="131">
        <f>'سال 99'!$AG74-'سال 99'!$AF74</f>
        <v>0</v>
      </c>
      <c r="AI74" s="44"/>
      <c r="AJ74" s="130"/>
      <c r="AK74" s="44"/>
      <c r="AL74" s="44"/>
      <c r="AM74" s="44"/>
      <c r="AN74" s="44"/>
      <c r="AO74" s="131">
        <f>'سال 99'!$AN74-'سال 99'!$AM74</f>
        <v>0</v>
      </c>
      <c r="AP74" s="44"/>
      <c r="AQ74" s="130"/>
      <c r="AR74" s="121" t="s">
        <v>341</v>
      </c>
      <c r="AS74" s="121" t="s">
        <v>341</v>
      </c>
      <c r="AT74" s="121" t="s">
        <v>341</v>
      </c>
      <c r="AU74" s="121" t="s">
        <v>341</v>
      </c>
      <c r="AV74" s="121" t="s">
        <v>341</v>
      </c>
      <c r="AW74" s="121" t="s">
        <v>341</v>
      </c>
      <c r="AX74" s="121" t="s">
        <v>341</v>
      </c>
      <c r="AY74" s="121" t="s">
        <v>341</v>
      </c>
      <c r="AZ74" s="121" t="s">
        <v>341</v>
      </c>
      <c r="BA74" s="121" t="s">
        <v>341</v>
      </c>
      <c r="BB74" s="121" t="s">
        <v>341</v>
      </c>
      <c r="BC74" s="121" t="s">
        <v>341</v>
      </c>
      <c r="BD74" s="125">
        <v>0</v>
      </c>
      <c r="BE74" s="147">
        <v>90</v>
      </c>
      <c r="BF74" s="147">
        <f>BE74-BD74</f>
        <v>90</v>
      </c>
      <c r="BG74" s="139">
        <v>954270</v>
      </c>
      <c r="BH74" s="147">
        <v>90</v>
      </c>
      <c r="BI74" s="147">
        <v>565</v>
      </c>
      <c r="BJ74" s="147">
        <v>475</v>
      </c>
      <c r="BK74" s="158">
        <v>5579105.607979322</v>
      </c>
      <c r="BL74" s="94">
        <v>565</v>
      </c>
      <c r="BM74" s="94">
        <v>565</v>
      </c>
      <c r="BN74" s="94">
        <v>0</v>
      </c>
      <c r="BO74" s="160">
        <v>0</v>
      </c>
    </row>
    <row r="75" spans="1:67" ht="33" customHeight="1">
      <c r="A75" s="128">
        <v>74</v>
      </c>
      <c r="B75" s="128" t="s">
        <v>378</v>
      </c>
      <c r="C75" s="159" t="s">
        <v>372</v>
      </c>
      <c r="D75" s="149"/>
      <c r="E75" s="150"/>
      <c r="F75" s="150"/>
      <c r="G75" s="150"/>
      <c r="H75" s="150"/>
      <c r="I75" s="150"/>
      <c r="J75" s="150"/>
      <c r="K75" s="151"/>
      <c r="L75" s="152"/>
      <c r="M75" s="152"/>
      <c r="N75" s="151"/>
      <c r="O75" s="153"/>
      <c r="P75" s="151"/>
      <c r="Q75" s="152"/>
      <c r="R75" s="151"/>
      <c r="S75" s="152"/>
      <c r="T75" s="152"/>
      <c r="U75" s="153"/>
      <c r="V75" s="151"/>
      <c r="W75" s="152"/>
      <c r="X75" s="152"/>
      <c r="Y75" s="152"/>
      <c r="Z75" s="152"/>
      <c r="AA75" s="153">
        <f>'سال 99'!$Z75-'سال 99'!$Y75</f>
        <v>0</v>
      </c>
      <c r="AB75" s="152"/>
      <c r="AC75" s="151"/>
      <c r="AD75" s="152"/>
      <c r="AE75" s="152"/>
      <c r="AF75" s="152"/>
      <c r="AG75" s="152"/>
      <c r="AH75" s="153">
        <f>'سال 99'!$AG75-'سال 99'!$AF75</f>
        <v>0</v>
      </c>
      <c r="AI75" s="152"/>
      <c r="AJ75" s="151"/>
      <c r="AK75" s="152"/>
      <c r="AL75" s="152"/>
      <c r="AM75" s="152"/>
      <c r="AN75" s="152"/>
      <c r="AO75" s="153">
        <f>'سال 99'!$AN75-'سال 99'!$AM75</f>
        <v>0</v>
      </c>
      <c r="AP75" s="152"/>
      <c r="AQ75" s="151"/>
      <c r="AR75" s="154"/>
      <c r="AS75" s="154"/>
      <c r="AT75" s="155"/>
      <c r="AU75" s="154"/>
      <c r="AV75" s="154"/>
      <c r="AW75" s="154"/>
      <c r="AX75" s="155"/>
      <c r="AY75" s="156"/>
      <c r="AZ75" s="154"/>
      <c r="BA75" s="154"/>
      <c r="BB75" s="155"/>
      <c r="BC75" s="156"/>
      <c r="BD75" s="125"/>
      <c r="BE75" s="157"/>
      <c r="BF75" s="157"/>
      <c r="BG75" s="139"/>
      <c r="BH75" s="147">
        <v>0</v>
      </c>
      <c r="BI75" s="147">
        <v>1103</v>
      </c>
      <c r="BJ75" s="147">
        <v>1103</v>
      </c>
      <c r="BK75" s="158">
        <v>12955270.49600251</v>
      </c>
      <c r="BL75" s="94">
        <v>1103</v>
      </c>
      <c r="BM75" s="94">
        <v>2719</v>
      </c>
      <c r="BN75" s="94">
        <v>1616</v>
      </c>
      <c r="BO75" s="160">
        <v>20335188.99538698</v>
      </c>
    </row>
    <row r="76" spans="1:67" ht="33" customHeight="1">
      <c r="A76" s="128">
        <v>75</v>
      </c>
      <c r="B76" s="128" t="s">
        <v>19</v>
      </c>
      <c r="C76" s="159" t="s">
        <v>373</v>
      </c>
      <c r="D76" s="149"/>
      <c r="E76" s="150"/>
      <c r="F76" s="150"/>
      <c r="G76" s="150"/>
      <c r="H76" s="150"/>
      <c r="I76" s="150"/>
      <c r="J76" s="150"/>
      <c r="K76" s="151"/>
      <c r="L76" s="152"/>
      <c r="M76" s="152"/>
      <c r="N76" s="151"/>
      <c r="O76" s="153"/>
      <c r="P76" s="151"/>
      <c r="Q76" s="152"/>
      <c r="R76" s="151"/>
      <c r="S76" s="152"/>
      <c r="T76" s="152"/>
      <c r="U76" s="153"/>
      <c r="V76" s="151"/>
      <c r="W76" s="152"/>
      <c r="X76" s="152"/>
      <c r="Y76" s="152"/>
      <c r="Z76" s="152"/>
      <c r="AA76" s="153">
        <f>'سال 99'!$Z76-'سال 99'!$Y76</f>
        <v>0</v>
      </c>
      <c r="AB76" s="152"/>
      <c r="AC76" s="151"/>
      <c r="AD76" s="152"/>
      <c r="AE76" s="152"/>
      <c r="AF76" s="152"/>
      <c r="AG76" s="152"/>
      <c r="AH76" s="153">
        <f>'سال 99'!$AG76-'سال 99'!$AF76</f>
        <v>0</v>
      </c>
      <c r="AI76" s="152"/>
      <c r="AJ76" s="151"/>
      <c r="AK76" s="152"/>
      <c r="AL76" s="152"/>
      <c r="AM76" s="152"/>
      <c r="AN76" s="152"/>
      <c r="AO76" s="153">
        <f>'سال 99'!$AN76-'سال 99'!$AM76</f>
        <v>0</v>
      </c>
      <c r="AP76" s="152"/>
      <c r="AQ76" s="151"/>
      <c r="AR76" s="154"/>
      <c r="AS76" s="154"/>
      <c r="AT76" s="155"/>
      <c r="AU76" s="154"/>
      <c r="AV76" s="154"/>
      <c r="AW76" s="154"/>
      <c r="AX76" s="155"/>
      <c r="AY76" s="156"/>
      <c r="AZ76" s="154"/>
      <c r="BA76" s="154"/>
      <c r="BB76" s="155"/>
      <c r="BC76" s="156"/>
      <c r="BD76" s="125"/>
      <c r="BE76" s="157"/>
      <c r="BF76" s="157"/>
      <c r="BG76" s="139"/>
      <c r="BH76" s="147">
        <v>0</v>
      </c>
      <c r="BI76" s="147">
        <v>4601</v>
      </c>
      <c r="BJ76" s="147">
        <v>4601</v>
      </c>
      <c r="BK76" s="158">
        <v>44414268.20489444</v>
      </c>
      <c r="BL76" s="94">
        <v>4601</v>
      </c>
      <c r="BM76" s="94">
        <v>10175.245</v>
      </c>
      <c r="BN76" s="94">
        <v>5574.245000000001</v>
      </c>
      <c r="BO76" s="160">
        <v>60979559.13531167</v>
      </c>
    </row>
    <row r="77" spans="1:67" ht="33" customHeight="1">
      <c r="A77" s="128">
        <v>76</v>
      </c>
      <c r="B77" s="128" t="s">
        <v>376</v>
      </c>
      <c r="C77" s="159" t="s">
        <v>374</v>
      </c>
      <c r="D77" s="149"/>
      <c r="E77" s="150"/>
      <c r="F77" s="150"/>
      <c r="G77" s="150"/>
      <c r="H77" s="150"/>
      <c r="I77" s="150"/>
      <c r="J77" s="150"/>
      <c r="K77" s="151"/>
      <c r="L77" s="152"/>
      <c r="M77" s="152"/>
      <c r="N77" s="151"/>
      <c r="O77" s="153"/>
      <c r="P77" s="151"/>
      <c r="Q77" s="152"/>
      <c r="R77" s="151"/>
      <c r="S77" s="152"/>
      <c r="T77" s="152"/>
      <c r="U77" s="153"/>
      <c r="V77" s="151"/>
      <c r="W77" s="152"/>
      <c r="X77" s="152"/>
      <c r="Y77" s="152"/>
      <c r="Z77" s="152"/>
      <c r="AA77" s="153">
        <f>'سال 99'!$Z77-'سال 99'!$Y77</f>
        <v>0</v>
      </c>
      <c r="AB77" s="152"/>
      <c r="AC77" s="151"/>
      <c r="AD77" s="152"/>
      <c r="AE77" s="152"/>
      <c r="AF77" s="152"/>
      <c r="AG77" s="152"/>
      <c r="AH77" s="153">
        <f>'سال 99'!$AG77-'سال 99'!$AF77</f>
        <v>0</v>
      </c>
      <c r="AI77" s="152"/>
      <c r="AJ77" s="151"/>
      <c r="AK77" s="152"/>
      <c r="AL77" s="152"/>
      <c r="AM77" s="152"/>
      <c r="AN77" s="152"/>
      <c r="AO77" s="153">
        <f>'سال 99'!$AN77-'سال 99'!$AM77</f>
        <v>0</v>
      </c>
      <c r="AP77" s="152"/>
      <c r="AQ77" s="151"/>
      <c r="AR77" s="154"/>
      <c r="AS77" s="154"/>
      <c r="AT77" s="155"/>
      <c r="AU77" s="154"/>
      <c r="AV77" s="154"/>
      <c r="AW77" s="154"/>
      <c r="AX77" s="155"/>
      <c r="AY77" s="156"/>
      <c r="AZ77" s="154"/>
      <c r="BA77" s="154"/>
      <c r="BB77" s="155"/>
      <c r="BC77" s="156"/>
      <c r="BD77" s="125"/>
      <c r="BE77" s="157"/>
      <c r="BF77" s="157"/>
      <c r="BG77" s="139"/>
      <c r="BH77" s="147">
        <v>0</v>
      </c>
      <c r="BI77" s="147">
        <v>4679</v>
      </c>
      <c r="BJ77" s="147">
        <v>4679</v>
      </c>
      <c r="BK77" s="158">
        <v>45167216.0249296</v>
      </c>
      <c r="BL77" s="94">
        <v>4679</v>
      </c>
      <c r="BM77" s="94">
        <v>8902.565</v>
      </c>
      <c r="BN77" s="94">
        <v>4223.5650000000005</v>
      </c>
      <c r="BO77" s="160">
        <v>46203769.60096527</v>
      </c>
    </row>
    <row r="78" spans="1:67" ht="33" customHeight="1">
      <c r="A78" s="128">
        <v>77</v>
      </c>
      <c r="B78" s="128" t="s">
        <v>377</v>
      </c>
      <c r="C78" s="159" t="s">
        <v>375</v>
      </c>
      <c r="D78" s="149"/>
      <c r="E78" s="150"/>
      <c r="F78" s="150"/>
      <c r="G78" s="150"/>
      <c r="H78" s="150"/>
      <c r="I78" s="150"/>
      <c r="J78" s="150"/>
      <c r="K78" s="151"/>
      <c r="L78" s="152"/>
      <c r="M78" s="152"/>
      <c r="N78" s="151"/>
      <c r="O78" s="153"/>
      <c r="P78" s="151"/>
      <c r="Q78" s="152"/>
      <c r="R78" s="151"/>
      <c r="S78" s="152"/>
      <c r="T78" s="152"/>
      <c r="U78" s="153"/>
      <c r="V78" s="151"/>
      <c r="W78" s="152"/>
      <c r="X78" s="152"/>
      <c r="Y78" s="152"/>
      <c r="Z78" s="152"/>
      <c r="AA78" s="153">
        <f>'سال 99'!$Z78-'سال 99'!$Y78</f>
        <v>0</v>
      </c>
      <c r="AB78" s="152"/>
      <c r="AC78" s="151"/>
      <c r="AD78" s="152"/>
      <c r="AE78" s="152"/>
      <c r="AF78" s="152"/>
      <c r="AG78" s="152"/>
      <c r="AH78" s="153">
        <f>'سال 99'!$AG78-'سال 99'!$AF78</f>
        <v>0</v>
      </c>
      <c r="AI78" s="152"/>
      <c r="AJ78" s="151"/>
      <c r="AK78" s="152"/>
      <c r="AL78" s="152"/>
      <c r="AM78" s="152"/>
      <c r="AN78" s="152"/>
      <c r="AO78" s="153">
        <f>'سال 99'!$AN78-'سال 99'!$AM78</f>
        <v>0</v>
      </c>
      <c r="AP78" s="152"/>
      <c r="AQ78" s="151"/>
      <c r="AR78" s="154"/>
      <c r="AS78" s="154"/>
      <c r="AT78" s="155"/>
      <c r="AU78" s="154"/>
      <c r="AV78" s="154"/>
      <c r="AW78" s="154"/>
      <c r="AX78" s="155"/>
      <c r="AY78" s="156"/>
      <c r="AZ78" s="154"/>
      <c r="BA78" s="154"/>
      <c r="BB78" s="155"/>
      <c r="BC78" s="156"/>
      <c r="BD78" s="125"/>
      <c r="BE78" s="157"/>
      <c r="BF78" s="157"/>
      <c r="BG78" s="139"/>
      <c r="BH78" s="147">
        <v>0</v>
      </c>
      <c r="BI78" s="147">
        <v>1711</v>
      </c>
      <c r="BJ78" s="147">
        <v>1711</v>
      </c>
      <c r="BK78" s="158">
        <v>16516586.154873807</v>
      </c>
      <c r="BL78" s="94">
        <v>1711</v>
      </c>
      <c r="BM78" s="94">
        <v>4381</v>
      </c>
      <c r="BN78" s="94">
        <v>2670</v>
      </c>
      <c r="BO78" s="160">
        <v>29208515.752587505</v>
      </c>
    </row>
    <row r="79" spans="1:67" ht="33" customHeight="1">
      <c r="A79" s="128">
        <v>78</v>
      </c>
      <c r="B79" s="128" t="s">
        <v>378</v>
      </c>
      <c r="C79" s="161" t="s">
        <v>383</v>
      </c>
      <c r="D79" s="146"/>
      <c r="E79" s="104"/>
      <c r="F79" s="104"/>
      <c r="G79" s="104"/>
      <c r="H79" s="104"/>
      <c r="I79" s="104"/>
      <c r="J79" s="104"/>
      <c r="K79" s="130"/>
      <c r="L79" s="44"/>
      <c r="M79" s="44"/>
      <c r="N79" s="130"/>
      <c r="O79" s="131"/>
      <c r="P79" s="130"/>
      <c r="Q79" s="44"/>
      <c r="R79" s="130"/>
      <c r="S79" s="44"/>
      <c r="T79" s="44"/>
      <c r="U79" s="131"/>
      <c r="V79" s="130"/>
      <c r="W79" s="44"/>
      <c r="X79" s="44"/>
      <c r="Y79" s="44"/>
      <c r="Z79" s="44"/>
      <c r="AA79" s="131">
        <f>'سال 99'!$Z79-'سال 99'!$Y79</f>
        <v>0</v>
      </c>
      <c r="AB79" s="44"/>
      <c r="AC79" s="130"/>
      <c r="AD79" s="44"/>
      <c r="AE79" s="44"/>
      <c r="AF79" s="44"/>
      <c r="AG79" s="44"/>
      <c r="AH79" s="131">
        <f>'سال 99'!$AG79-'سال 99'!$AF79</f>
        <v>0</v>
      </c>
      <c r="AI79" s="44"/>
      <c r="AJ79" s="130"/>
      <c r="AK79" s="44"/>
      <c r="AL79" s="44"/>
      <c r="AM79" s="44"/>
      <c r="AN79" s="44"/>
      <c r="AO79" s="131">
        <f>'سال 99'!$AN79-'سال 99'!$AM79</f>
        <v>0</v>
      </c>
      <c r="AP79" s="44"/>
      <c r="AQ79" s="130"/>
      <c r="AR79" s="162"/>
      <c r="AS79" s="162"/>
      <c r="AT79" s="163"/>
      <c r="AU79" s="162"/>
      <c r="AV79" s="162"/>
      <c r="AW79" s="162"/>
      <c r="AX79" s="163"/>
      <c r="AY79" s="164"/>
      <c r="AZ79" s="162"/>
      <c r="BA79" s="162"/>
      <c r="BB79" s="163"/>
      <c r="BC79" s="164"/>
      <c r="BD79" s="125"/>
      <c r="BE79" s="157"/>
      <c r="BF79" s="157"/>
      <c r="BG79" s="139"/>
      <c r="BH79" s="147"/>
      <c r="BI79" s="147"/>
      <c r="BJ79" s="147"/>
      <c r="BK79" s="158"/>
      <c r="BL79" s="94">
        <v>0</v>
      </c>
      <c r="BM79" s="94">
        <v>2529.509</v>
      </c>
      <c r="BN79" s="94">
        <v>2529.509</v>
      </c>
      <c r="BO79" s="160">
        <v>27671611.78756999</v>
      </c>
    </row>
    <row r="80" spans="1:67" ht="33" customHeight="1">
      <c r="A80" s="128">
        <v>79</v>
      </c>
      <c r="B80" s="128" t="s">
        <v>395</v>
      </c>
      <c r="C80" s="161" t="s">
        <v>384</v>
      </c>
      <c r="D80" s="146"/>
      <c r="E80" s="104"/>
      <c r="F80" s="104"/>
      <c r="G80" s="104"/>
      <c r="H80" s="104"/>
      <c r="I80" s="104"/>
      <c r="J80" s="104"/>
      <c r="K80" s="130"/>
      <c r="L80" s="44"/>
      <c r="M80" s="44"/>
      <c r="N80" s="130"/>
      <c r="O80" s="131"/>
      <c r="P80" s="130"/>
      <c r="Q80" s="44"/>
      <c r="R80" s="130"/>
      <c r="S80" s="44"/>
      <c r="T80" s="44"/>
      <c r="U80" s="131"/>
      <c r="V80" s="130"/>
      <c r="W80" s="44"/>
      <c r="X80" s="44"/>
      <c r="Y80" s="44"/>
      <c r="Z80" s="44"/>
      <c r="AA80" s="131">
        <f>'سال 99'!$Z80-'سال 99'!$Y80</f>
        <v>0</v>
      </c>
      <c r="AB80" s="44"/>
      <c r="AC80" s="130"/>
      <c r="AD80" s="44"/>
      <c r="AE80" s="44"/>
      <c r="AF80" s="44"/>
      <c r="AG80" s="44"/>
      <c r="AH80" s="131">
        <f>'سال 99'!$AG80-'سال 99'!$AF80</f>
        <v>0</v>
      </c>
      <c r="AI80" s="44"/>
      <c r="AJ80" s="130"/>
      <c r="AK80" s="44"/>
      <c r="AL80" s="44"/>
      <c r="AM80" s="44"/>
      <c r="AN80" s="44"/>
      <c r="AO80" s="131">
        <f>'سال 99'!$AN80-'سال 99'!$AM80</f>
        <v>0</v>
      </c>
      <c r="AP80" s="44"/>
      <c r="AQ80" s="130"/>
      <c r="AR80" s="162"/>
      <c r="AS80" s="162"/>
      <c r="AT80" s="163"/>
      <c r="AU80" s="162"/>
      <c r="AV80" s="162"/>
      <c r="AW80" s="162"/>
      <c r="AX80" s="163"/>
      <c r="AY80" s="164"/>
      <c r="AZ80" s="162"/>
      <c r="BA80" s="162"/>
      <c r="BB80" s="163"/>
      <c r="BC80" s="164"/>
      <c r="BD80" s="125"/>
      <c r="BE80" s="157"/>
      <c r="BF80" s="157"/>
      <c r="BG80" s="139"/>
      <c r="BH80" s="147"/>
      <c r="BI80" s="147"/>
      <c r="BJ80" s="147"/>
      <c r="BK80" s="158"/>
      <c r="BL80" s="94">
        <v>0</v>
      </c>
      <c r="BM80" s="94">
        <v>1439.955</v>
      </c>
      <c r="BN80" s="94">
        <v>1439.955</v>
      </c>
      <c r="BO80" s="160">
        <v>15267842.865</v>
      </c>
    </row>
    <row r="81" spans="1:67" ht="33" customHeight="1">
      <c r="A81" s="128">
        <v>80</v>
      </c>
      <c r="B81" s="128" t="s">
        <v>396</v>
      </c>
      <c r="C81" s="161" t="s">
        <v>385</v>
      </c>
      <c r="D81" s="146"/>
      <c r="E81" s="104"/>
      <c r="F81" s="104"/>
      <c r="G81" s="104"/>
      <c r="H81" s="104"/>
      <c r="I81" s="104"/>
      <c r="J81" s="104"/>
      <c r="K81" s="130"/>
      <c r="L81" s="44"/>
      <c r="M81" s="44"/>
      <c r="N81" s="130"/>
      <c r="O81" s="131"/>
      <c r="P81" s="130"/>
      <c r="Q81" s="44"/>
      <c r="R81" s="130"/>
      <c r="S81" s="44"/>
      <c r="T81" s="44"/>
      <c r="U81" s="131"/>
      <c r="V81" s="130"/>
      <c r="W81" s="44"/>
      <c r="X81" s="44"/>
      <c r="Y81" s="44"/>
      <c r="Z81" s="44"/>
      <c r="AA81" s="131">
        <f>'سال 99'!$Z81-'سال 99'!$Y81</f>
        <v>0</v>
      </c>
      <c r="AB81" s="44"/>
      <c r="AC81" s="130"/>
      <c r="AD81" s="44"/>
      <c r="AE81" s="44"/>
      <c r="AF81" s="44"/>
      <c r="AG81" s="44"/>
      <c r="AH81" s="131">
        <f>'سال 99'!$AG81-'سال 99'!$AF81</f>
        <v>0</v>
      </c>
      <c r="AI81" s="44"/>
      <c r="AJ81" s="130"/>
      <c r="AK81" s="44"/>
      <c r="AL81" s="44"/>
      <c r="AM81" s="44"/>
      <c r="AN81" s="44"/>
      <c r="AO81" s="131">
        <f>'سال 99'!$AN81-'سال 99'!$AM81</f>
        <v>0</v>
      </c>
      <c r="AP81" s="44"/>
      <c r="AQ81" s="130"/>
      <c r="AR81" s="162"/>
      <c r="AS81" s="162"/>
      <c r="AT81" s="163"/>
      <c r="AU81" s="162"/>
      <c r="AV81" s="162"/>
      <c r="AW81" s="162"/>
      <c r="AX81" s="163"/>
      <c r="AY81" s="164"/>
      <c r="AZ81" s="162"/>
      <c r="BA81" s="162"/>
      <c r="BB81" s="163"/>
      <c r="BC81" s="164"/>
      <c r="BD81" s="125"/>
      <c r="BE81" s="157"/>
      <c r="BF81" s="157"/>
      <c r="BG81" s="139"/>
      <c r="BH81" s="147"/>
      <c r="BI81" s="147"/>
      <c r="BJ81" s="147"/>
      <c r="BK81" s="158"/>
      <c r="BL81" s="94">
        <v>0</v>
      </c>
      <c r="BM81" s="94">
        <v>3043.629</v>
      </c>
      <c r="BN81" s="94">
        <v>3043.629</v>
      </c>
      <c r="BO81" s="160">
        <v>33295837.300199308</v>
      </c>
    </row>
    <row r="82" spans="1:67" ht="33" customHeight="1">
      <c r="A82" s="128">
        <v>81</v>
      </c>
      <c r="B82" s="128" t="s">
        <v>397</v>
      </c>
      <c r="C82" s="161" t="s">
        <v>386</v>
      </c>
      <c r="D82" s="146"/>
      <c r="E82" s="104"/>
      <c r="F82" s="104"/>
      <c r="G82" s="104"/>
      <c r="H82" s="104"/>
      <c r="I82" s="104"/>
      <c r="J82" s="104"/>
      <c r="K82" s="130"/>
      <c r="L82" s="44"/>
      <c r="M82" s="44"/>
      <c r="N82" s="130"/>
      <c r="O82" s="131"/>
      <c r="P82" s="130"/>
      <c r="Q82" s="44"/>
      <c r="R82" s="130"/>
      <c r="S82" s="44"/>
      <c r="T82" s="44"/>
      <c r="U82" s="131"/>
      <c r="V82" s="130"/>
      <c r="W82" s="44"/>
      <c r="X82" s="44"/>
      <c r="Y82" s="44"/>
      <c r="Z82" s="44"/>
      <c r="AA82" s="131">
        <f>'سال 99'!$Z82-'سال 99'!$Y82</f>
        <v>0</v>
      </c>
      <c r="AB82" s="44"/>
      <c r="AC82" s="130"/>
      <c r="AD82" s="44"/>
      <c r="AE82" s="44"/>
      <c r="AF82" s="44"/>
      <c r="AG82" s="44"/>
      <c r="AH82" s="131">
        <f>'سال 99'!$AG82-'سال 99'!$AF82</f>
        <v>0</v>
      </c>
      <c r="AI82" s="44"/>
      <c r="AJ82" s="130"/>
      <c r="AK82" s="44"/>
      <c r="AL82" s="44"/>
      <c r="AM82" s="44"/>
      <c r="AN82" s="44"/>
      <c r="AO82" s="131">
        <f>'سال 99'!$AN82-'سال 99'!$AM82</f>
        <v>0</v>
      </c>
      <c r="AP82" s="44"/>
      <c r="AQ82" s="130"/>
      <c r="AR82" s="162"/>
      <c r="AS82" s="162"/>
      <c r="AT82" s="163"/>
      <c r="AU82" s="162"/>
      <c r="AV82" s="162"/>
      <c r="AW82" s="162"/>
      <c r="AX82" s="163"/>
      <c r="AY82" s="164"/>
      <c r="AZ82" s="162"/>
      <c r="BA82" s="162"/>
      <c r="BB82" s="163"/>
      <c r="BC82" s="164"/>
      <c r="BD82" s="125"/>
      <c r="BE82" s="157"/>
      <c r="BF82" s="157"/>
      <c r="BG82" s="139"/>
      <c r="BH82" s="147"/>
      <c r="BI82" s="147"/>
      <c r="BJ82" s="147"/>
      <c r="BK82" s="158"/>
      <c r="BL82" s="94">
        <v>0</v>
      </c>
      <c r="BM82" s="94">
        <v>643.551</v>
      </c>
      <c r="BN82" s="94">
        <v>643.551</v>
      </c>
      <c r="BO82" s="160">
        <v>7040138.397413274</v>
      </c>
    </row>
    <row r="83" spans="1:67" ht="33" customHeight="1">
      <c r="A83" s="128">
        <v>82</v>
      </c>
      <c r="B83" s="128" t="s">
        <v>398</v>
      </c>
      <c r="C83" s="161" t="s">
        <v>387</v>
      </c>
      <c r="D83" s="146"/>
      <c r="E83" s="104"/>
      <c r="F83" s="104"/>
      <c r="G83" s="104"/>
      <c r="H83" s="104"/>
      <c r="I83" s="104"/>
      <c r="J83" s="104"/>
      <c r="K83" s="130"/>
      <c r="L83" s="44"/>
      <c r="M83" s="44"/>
      <c r="N83" s="130"/>
      <c r="O83" s="131"/>
      <c r="P83" s="130"/>
      <c r="Q83" s="44"/>
      <c r="R83" s="130"/>
      <c r="S83" s="44"/>
      <c r="T83" s="44"/>
      <c r="U83" s="131"/>
      <c r="V83" s="130"/>
      <c r="W83" s="44"/>
      <c r="X83" s="44"/>
      <c r="Y83" s="44"/>
      <c r="Z83" s="44"/>
      <c r="AA83" s="131">
        <f>'سال 99'!$Z83-'سال 99'!$Y83</f>
        <v>0</v>
      </c>
      <c r="AB83" s="44"/>
      <c r="AC83" s="130"/>
      <c r="AD83" s="44"/>
      <c r="AE83" s="44"/>
      <c r="AF83" s="44"/>
      <c r="AG83" s="44"/>
      <c r="AH83" s="131">
        <f>'سال 99'!$AG83-'سال 99'!$AF83</f>
        <v>0</v>
      </c>
      <c r="AI83" s="44"/>
      <c r="AJ83" s="130"/>
      <c r="AK83" s="44"/>
      <c r="AL83" s="44"/>
      <c r="AM83" s="44"/>
      <c r="AN83" s="44"/>
      <c r="AO83" s="131">
        <f>'سال 99'!$AN83-'سال 99'!$AM83</f>
        <v>0</v>
      </c>
      <c r="AP83" s="44"/>
      <c r="AQ83" s="130"/>
      <c r="AR83" s="162"/>
      <c r="AS83" s="162"/>
      <c r="AT83" s="163"/>
      <c r="AU83" s="162"/>
      <c r="AV83" s="162"/>
      <c r="AW83" s="162"/>
      <c r="AX83" s="163"/>
      <c r="AY83" s="164"/>
      <c r="AZ83" s="162"/>
      <c r="BA83" s="162"/>
      <c r="BB83" s="163"/>
      <c r="BC83" s="164"/>
      <c r="BD83" s="125"/>
      <c r="BE83" s="157"/>
      <c r="BF83" s="157"/>
      <c r="BG83" s="139"/>
      <c r="BH83" s="147"/>
      <c r="BI83" s="147"/>
      <c r="BJ83" s="147"/>
      <c r="BK83" s="158"/>
      <c r="BL83" s="94">
        <v>0</v>
      </c>
      <c r="BM83" s="94">
        <v>637.783</v>
      </c>
      <c r="BN83" s="94">
        <v>637.783</v>
      </c>
      <c r="BO83" s="160">
        <v>6762413.149</v>
      </c>
    </row>
    <row r="84" spans="1:67" ht="33" customHeight="1">
      <c r="A84" s="128">
        <v>83</v>
      </c>
      <c r="B84" s="128" t="s">
        <v>399</v>
      </c>
      <c r="C84" s="161" t="s">
        <v>388</v>
      </c>
      <c r="D84" s="146"/>
      <c r="E84" s="104"/>
      <c r="F84" s="104"/>
      <c r="G84" s="104"/>
      <c r="H84" s="104"/>
      <c r="I84" s="104"/>
      <c r="J84" s="104"/>
      <c r="K84" s="130"/>
      <c r="L84" s="44"/>
      <c r="M84" s="44"/>
      <c r="N84" s="130"/>
      <c r="O84" s="131"/>
      <c r="P84" s="130"/>
      <c r="Q84" s="44"/>
      <c r="R84" s="130"/>
      <c r="S84" s="44"/>
      <c r="T84" s="44"/>
      <c r="U84" s="131"/>
      <c r="V84" s="130"/>
      <c r="W84" s="44"/>
      <c r="X84" s="44"/>
      <c r="Y84" s="44"/>
      <c r="Z84" s="44"/>
      <c r="AA84" s="131">
        <f>'سال 99'!$Z84-'سال 99'!$Y84</f>
        <v>0</v>
      </c>
      <c r="AB84" s="44"/>
      <c r="AC84" s="130"/>
      <c r="AD84" s="44"/>
      <c r="AE84" s="44"/>
      <c r="AF84" s="44"/>
      <c r="AG84" s="44"/>
      <c r="AH84" s="131">
        <f>'سال 99'!$AG84-'سال 99'!$AF84</f>
        <v>0</v>
      </c>
      <c r="AI84" s="44"/>
      <c r="AJ84" s="130"/>
      <c r="AK84" s="44"/>
      <c r="AL84" s="44"/>
      <c r="AM84" s="44"/>
      <c r="AN84" s="44"/>
      <c r="AO84" s="131">
        <f>'سال 99'!$AN84-'سال 99'!$AM84</f>
        <v>0</v>
      </c>
      <c r="AP84" s="44"/>
      <c r="AQ84" s="130"/>
      <c r="AR84" s="162"/>
      <c r="AS84" s="162"/>
      <c r="AT84" s="163"/>
      <c r="AU84" s="162"/>
      <c r="AV84" s="162"/>
      <c r="AW84" s="162"/>
      <c r="AX84" s="163"/>
      <c r="AY84" s="164"/>
      <c r="AZ84" s="162"/>
      <c r="BA84" s="162"/>
      <c r="BB84" s="163"/>
      <c r="BC84" s="164"/>
      <c r="BD84" s="125"/>
      <c r="BE84" s="157"/>
      <c r="BF84" s="157"/>
      <c r="BG84" s="139"/>
      <c r="BH84" s="147"/>
      <c r="BI84" s="147"/>
      <c r="BJ84" s="147"/>
      <c r="BK84" s="158"/>
      <c r="BL84" s="94">
        <v>0</v>
      </c>
      <c r="BM84" s="94">
        <v>2962.141</v>
      </c>
      <c r="BN84" s="94">
        <v>2962.141</v>
      </c>
      <c r="BO84" s="160">
        <v>32404397.775237944</v>
      </c>
    </row>
    <row r="85" spans="1:67" ht="33" customHeight="1">
      <c r="A85" s="128">
        <v>84</v>
      </c>
      <c r="B85" s="128" t="s">
        <v>400</v>
      </c>
      <c r="C85" s="161" t="s">
        <v>389</v>
      </c>
      <c r="D85" s="146"/>
      <c r="E85" s="104"/>
      <c r="F85" s="104"/>
      <c r="G85" s="104"/>
      <c r="H85" s="104"/>
      <c r="I85" s="104"/>
      <c r="J85" s="104"/>
      <c r="K85" s="130"/>
      <c r="L85" s="44"/>
      <c r="M85" s="44"/>
      <c r="N85" s="130"/>
      <c r="O85" s="131"/>
      <c r="P85" s="130"/>
      <c r="Q85" s="44"/>
      <c r="R85" s="130"/>
      <c r="S85" s="44"/>
      <c r="T85" s="44"/>
      <c r="U85" s="131"/>
      <c r="V85" s="130"/>
      <c r="W85" s="44"/>
      <c r="X85" s="44"/>
      <c r="Y85" s="44"/>
      <c r="Z85" s="44"/>
      <c r="AA85" s="131">
        <f>'سال 99'!$Z85-'سال 99'!$Y85</f>
        <v>0</v>
      </c>
      <c r="AB85" s="44"/>
      <c r="AC85" s="130"/>
      <c r="AD85" s="44"/>
      <c r="AE85" s="44"/>
      <c r="AF85" s="44"/>
      <c r="AG85" s="44"/>
      <c r="AH85" s="131">
        <f>'سال 99'!$AG85-'سال 99'!$AF85</f>
        <v>0</v>
      </c>
      <c r="AI85" s="44"/>
      <c r="AJ85" s="130"/>
      <c r="AK85" s="44"/>
      <c r="AL85" s="44"/>
      <c r="AM85" s="44"/>
      <c r="AN85" s="44"/>
      <c r="AO85" s="131">
        <f>'سال 99'!$AN85-'سال 99'!$AM85</f>
        <v>0</v>
      </c>
      <c r="AP85" s="44"/>
      <c r="AQ85" s="130"/>
      <c r="AR85" s="162"/>
      <c r="AS85" s="162"/>
      <c r="AT85" s="163"/>
      <c r="AU85" s="162"/>
      <c r="AV85" s="162"/>
      <c r="AW85" s="162"/>
      <c r="AX85" s="163"/>
      <c r="AY85" s="164"/>
      <c r="AZ85" s="162"/>
      <c r="BA85" s="162"/>
      <c r="BB85" s="163"/>
      <c r="BC85" s="164"/>
      <c r="BD85" s="125"/>
      <c r="BE85" s="157"/>
      <c r="BF85" s="157"/>
      <c r="BG85" s="139"/>
      <c r="BH85" s="147"/>
      <c r="BI85" s="147"/>
      <c r="BJ85" s="147"/>
      <c r="BK85" s="158"/>
      <c r="BL85" s="94">
        <v>0</v>
      </c>
      <c r="BM85" s="94">
        <v>2219</v>
      </c>
      <c r="BN85" s="94">
        <v>2219</v>
      </c>
      <c r="BO85" s="160">
        <v>23528057</v>
      </c>
    </row>
    <row r="86" spans="1:67" ht="33" customHeight="1">
      <c r="A86" s="128">
        <v>85</v>
      </c>
      <c r="B86" s="128" t="s">
        <v>401</v>
      </c>
      <c r="C86" s="161" t="s">
        <v>390</v>
      </c>
      <c r="D86" s="146"/>
      <c r="E86" s="104"/>
      <c r="F86" s="104"/>
      <c r="G86" s="104"/>
      <c r="H86" s="104"/>
      <c r="I86" s="104"/>
      <c r="J86" s="104"/>
      <c r="K86" s="130"/>
      <c r="L86" s="44"/>
      <c r="M86" s="44"/>
      <c r="N86" s="130"/>
      <c r="O86" s="131"/>
      <c r="P86" s="130"/>
      <c r="Q86" s="44"/>
      <c r="R86" s="130"/>
      <c r="S86" s="44"/>
      <c r="T86" s="44"/>
      <c r="U86" s="131"/>
      <c r="V86" s="130"/>
      <c r="W86" s="44"/>
      <c r="X86" s="44"/>
      <c r="Y86" s="44"/>
      <c r="Z86" s="44"/>
      <c r="AA86" s="131">
        <f>'سال 99'!$Z86-'سال 99'!$Y86</f>
        <v>0</v>
      </c>
      <c r="AB86" s="44"/>
      <c r="AC86" s="130"/>
      <c r="AD86" s="44"/>
      <c r="AE86" s="44"/>
      <c r="AF86" s="44"/>
      <c r="AG86" s="44"/>
      <c r="AH86" s="131">
        <f>'سال 99'!$AG86-'سال 99'!$AF86</f>
        <v>0</v>
      </c>
      <c r="AI86" s="44"/>
      <c r="AJ86" s="130"/>
      <c r="AK86" s="44"/>
      <c r="AL86" s="44"/>
      <c r="AM86" s="44"/>
      <c r="AN86" s="44"/>
      <c r="AO86" s="131">
        <f>'سال 99'!$AN86-'سال 99'!$AM86</f>
        <v>0</v>
      </c>
      <c r="AP86" s="44"/>
      <c r="AQ86" s="130"/>
      <c r="AR86" s="162"/>
      <c r="AS86" s="162"/>
      <c r="AT86" s="163"/>
      <c r="AU86" s="162"/>
      <c r="AV86" s="162"/>
      <c r="AW86" s="162"/>
      <c r="AX86" s="163"/>
      <c r="AY86" s="164"/>
      <c r="AZ86" s="162"/>
      <c r="BA86" s="162"/>
      <c r="BB86" s="163"/>
      <c r="BC86" s="164"/>
      <c r="BD86" s="125"/>
      <c r="BE86" s="157"/>
      <c r="BF86" s="157"/>
      <c r="BG86" s="139"/>
      <c r="BH86" s="147"/>
      <c r="BI86" s="147"/>
      <c r="BJ86" s="147"/>
      <c r="BK86" s="158"/>
      <c r="BL86" s="94">
        <v>0</v>
      </c>
      <c r="BM86" s="94">
        <v>1708</v>
      </c>
      <c r="BN86" s="94">
        <v>1708</v>
      </c>
      <c r="BO86" s="160">
        <v>19399819.516270336</v>
      </c>
    </row>
    <row r="87" spans="1:67" ht="33" customHeight="1">
      <c r="A87" s="128">
        <v>86</v>
      </c>
      <c r="B87" s="128" t="s">
        <v>402</v>
      </c>
      <c r="C87" s="161" t="s">
        <v>391</v>
      </c>
      <c r="D87" s="146"/>
      <c r="E87" s="104"/>
      <c r="F87" s="104"/>
      <c r="G87" s="104"/>
      <c r="H87" s="104"/>
      <c r="I87" s="104"/>
      <c r="J87" s="104"/>
      <c r="K87" s="130"/>
      <c r="L87" s="44"/>
      <c r="M87" s="44"/>
      <c r="N87" s="130"/>
      <c r="O87" s="131"/>
      <c r="P87" s="130"/>
      <c r="Q87" s="44"/>
      <c r="R87" s="130"/>
      <c r="S87" s="44"/>
      <c r="T87" s="44"/>
      <c r="U87" s="131"/>
      <c r="V87" s="130"/>
      <c r="W87" s="44"/>
      <c r="X87" s="44"/>
      <c r="Y87" s="44"/>
      <c r="Z87" s="44"/>
      <c r="AA87" s="131">
        <f>'سال 99'!$Z87-'سال 99'!$Y87</f>
        <v>0</v>
      </c>
      <c r="AB87" s="44"/>
      <c r="AC87" s="130"/>
      <c r="AD87" s="44"/>
      <c r="AE87" s="44"/>
      <c r="AF87" s="44"/>
      <c r="AG87" s="44"/>
      <c r="AH87" s="131">
        <f>'سال 99'!$AG87-'سال 99'!$AF87</f>
        <v>0</v>
      </c>
      <c r="AI87" s="44"/>
      <c r="AJ87" s="130"/>
      <c r="AK87" s="44"/>
      <c r="AL87" s="44"/>
      <c r="AM87" s="44"/>
      <c r="AN87" s="44"/>
      <c r="AO87" s="131">
        <f>'سال 99'!$AN87-'سال 99'!$AM87</f>
        <v>0</v>
      </c>
      <c r="AP87" s="44"/>
      <c r="AQ87" s="130"/>
      <c r="AR87" s="162"/>
      <c r="AS87" s="162"/>
      <c r="AT87" s="163"/>
      <c r="AU87" s="162"/>
      <c r="AV87" s="162"/>
      <c r="AW87" s="162"/>
      <c r="AX87" s="163"/>
      <c r="AY87" s="164"/>
      <c r="AZ87" s="162"/>
      <c r="BA87" s="162"/>
      <c r="BB87" s="163"/>
      <c r="BC87" s="164"/>
      <c r="BD87" s="125"/>
      <c r="BE87" s="157"/>
      <c r="BF87" s="157"/>
      <c r="BG87" s="139"/>
      <c r="BH87" s="147"/>
      <c r="BI87" s="147"/>
      <c r="BJ87" s="147"/>
      <c r="BK87" s="158"/>
      <c r="BL87" s="94">
        <v>0</v>
      </c>
      <c r="BM87" s="94">
        <v>2059</v>
      </c>
      <c r="BN87" s="94">
        <v>2059</v>
      </c>
      <c r="BO87" s="160">
        <v>22524469.638418604</v>
      </c>
    </row>
    <row r="88" spans="1:67" ht="33" customHeight="1">
      <c r="A88" s="128">
        <v>87</v>
      </c>
      <c r="B88" s="128" t="s">
        <v>403</v>
      </c>
      <c r="C88" s="161" t="s">
        <v>392</v>
      </c>
      <c r="D88" s="146"/>
      <c r="E88" s="104"/>
      <c r="F88" s="104"/>
      <c r="G88" s="104"/>
      <c r="H88" s="104"/>
      <c r="I88" s="104"/>
      <c r="J88" s="104"/>
      <c r="K88" s="130"/>
      <c r="L88" s="44"/>
      <c r="M88" s="44"/>
      <c r="N88" s="130"/>
      <c r="O88" s="131"/>
      <c r="P88" s="130"/>
      <c r="Q88" s="44"/>
      <c r="R88" s="130"/>
      <c r="S88" s="44"/>
      <c r="T88" s="44"/>
      <c r="U88" s="131"/>
      <c r="V88" s="130"/>
      <c r="W88" s="44"/>
      <c r="X88" s="44"/>
      <c r="Y88" s="44"/>
      <c r="Z88" s="44"/>
      <c r="AA88" s="131">
        <f>'سال 99'!$Z88-'سال 99'!$Y88</f>
        <v>0</v>
      </c>
      <c r="AB88" s="44"/>
      <c r="AC88" s="130"/>
      <c r="AD88" s="44"/>
      <c r="AE88" s="44"/>
      <c r="AF88" s="44"/>
      <c r="AG88" s="44"/>
      <c r="AH88" s="131">
        <f>'سال 99'!$AG88-'سال 99'!$AF88</f>
        <v>0</v>
      </c>
      <c r="AI88" s="44"/>
      <c r="AJ88" s="130"/>
      <c r="AK88" s="44"/>
      <c r="AL88" s="44"/>
      <c r="AM88" s="44"/>
      <c r="AN88" s="44"/>
      <c r="AO88" s="131">
        <f>'سال 99'!$AN88-'سال 99'!$AM88</f>
        <v>0</v>
      </c>
      <c r="AP88" s="44"/>
      <c r="AQ88" s="130"/>
      <c r="AR88" s="162"/>
      <c r="AS88" s="162"/>
      <c r="AT88" s="163"/>
      <c r="AU88" s="162"/>
      <c r="AV88" s="162"/>
      <c r="AW88" s="162"/>
      <c r="AX88" s="163"/>
      <c r="AY88" s="164"/>
      <c r="AZ88" s="162"/>
      <c r="BA88" s="162"/>
      <c r="BB88" s="163"/>
      <c r="BC88" s="164"/>
      <c r="BD88" s="125"/>
      <c r="BE88" s="157"/>
      <c r="BF88" s="157"/>
      <c r="BG88" s="139"/>
      <c r="BH88" s="147"/>
      <c r="BI88" s="147"/>
      <c r="BJ88" s="147"/>
      <c r="BK88" s="158"/>
      <c r="BL88" s="94">
        <v>0</v>
      </c>
      <c r="BM88" s="94">
        <v>2028</v>
      </c>
      <c r="BN88" s="94">
        <v>2028</v>
      </c>
      <c r="BO88" s="160">
        <v>23034446.1235341</v>
      </c>
    </row>
    <row r="89" spans="1:67" ht="33" customHeight="1">
      <c r="A89" s="128">
        <v>88</v>
      </c>
      <c r="B89" s="128" t="s">
        <v>404</v>
      </c>
      <c r="C89" s="161" t="s">
        <v>393</v>
      </c>
      <c r="D89" s="146"/>
      <c r="E89" s="104"/>
      <c r="F89" s="104"/>
      <c r="G89" s="104"/>
      <c r="H89" s="104"/>
      <c r="I89" s="104"/>
      <c r="J89" s="104"/>
      <c r="K89" s="130"/>
      <c r="L89" s="44"/>
      <c r="M89" s="44"/>
      <c r="N89" s="130"/>
      <c r="O89" s="131"/>
      <c r="P89" s="130"/>
      <c r="Q89" s="44"/>
      <c r="R89" s="130"/>
      <c r="S89" s="44"/>
      <c r="T89" s="44"/>
      <c r="U89" s="131"/>
      <c r="V89" s="130"/>
      <c r="W89" s="44"/>
      <c r="X89" s="44"/>
      <c r="Y89" s="44"/>
      <c r="Z89" s="44"/>
      <c r="AA89" s="131">
        <f>'سال 99'!$Z89-'سال 99'!$Y89</f>
        <v>0</v>
      </c>
      <c r="AB89" s="44"/>
      <c r="AC89" s="130"/>
      <c r="AD89" s="44"/>
      <c r="AE89" s="44"/>
      <c r="AF89" s="44"/>
      <c r="AG89" s="44"/>
      <c r="AH89" s="131">
        <f>'سال 99'!$AG89-'سال 99'!$AF89</f>
        <v>0</v>
      </c>
      <c r="AI89" s="44"/>
      <c r="AJ89" s="130"/>
      <c r="AK89" s="44"/>
      <c r="AL89" s="44"/>
      <c r="AM89" s="44"/>
      <c r="AN89" s="44"/>
      <c r="AO89" s="131">
        <f>'سال 99'!$AN89-'سال 99'!$AM89</f>
        <v>0</v>
      </c>
      <c r="AP89" s="44"/>
      <c r="AQ89" s="130"/>
      <c r="AR89" s="162"/>
      <c r="AS89" s="162"/>
      <c r="AT89" s="163"/>
      <c r="AU89" s="162"/>
      <c r="AV89" s="162"/>
      <c r="AW89" s="162"/>
      <c r="AX89" s="163"/>
      <c r="AY89" s="164"/>
      <c r="AZ89" s="162"/>
      <c r="BA89" s="162"/>
      <c r="BB89" s="163"/>
      <c r="BC89" s="164"/>
      <c r="BD89" s="125"/>
      <c r="BE89" s="157"/>
      <c r="BF89" s="157"/>
      <c r="BG89" s="139"/>
      <c r="BH89" s="147"/>
      <c r="BI89" s="147"/>
      <c r="BJ89" s="147"/>
      <c r="BK89" s="158"/>
      <c r="BL89" s="94">
        <v>0</v>
      </c>
      <c r="BM89" s="94">
        <v>2622</v>
      </c>
      <c r="BN89" s="94">
        <v>2622</v>
      </c>
      <c r="BO89" s="160">
        <v>29781221.763267457</v>
      </c>
    </row>
    <row r="90" spans="1:67" ht="33" customHeight="1">
      <c r="A90" s="128">
        <v>89</v>
      </c>
      <c r="B90" s="128" t="s">
        <v>405</v>
      </c>
      <c r="C90" s="161" t="s">
        <v>394</v>
      </c>
      <c r="D90" s="146"/>
      <c r="E90" s="104"/>
      <c r="F90" s="104"/>
      <c r="G90" s="104"/>
      <c r="H90" s="104"/>
      <c r="I90" s="104"/>
      <c r="J90" s="104"/>
      <c r="K90" s="130"/>
      <c r="L90" s="44"/>
      <c r="M90" s="44"/>
      <c r="N90" s="130"/>
      <c r="O90" s="131"/>
      <c r="P90" s="130"/>
      <c r="Q90" s="44"/>
      <c r="R90" s="130"/>
      <c r="S90" s="44"/>
      <c r="T90" s="44"/>
      <c r="U90" s="131"/>
      <c r="V90" s="130"/>
      <c r="W90" s="44"/>
      <c r="X90" s="44"/>
      <c r="Y90" s="44"/>
      <c r="Z90" s="44"/>
      <c r="AA90" s="131">
        <f>'سال 99'!$Z90-'سال 99'!$Y90</f>
        <v>0</v>
      </c>
      <c r="AB90" s="44"/>
      <c r="AC90" s="130"/>
      <c r="AD90" s="44"/>
      <c r="AE90" s="44"/>
      <c r="AF90" s="44"/>
      <c r="AG90" s="44"/>
      <c r="AH90" s="131">
        <f>'سال 99'!$AG90-'سال 99'!$AF90</f>
        <v>0</v>
      </c>
      <c r="AI90" s="44"/>
      <c r="AJ90" s="130"/>
      <c r="AK90" s="44"/>
      <c r="AL90" s="44"/>
      <c r="AM90" s="44"/>
      <c r="AN90" s="44"/>
      <c r="AO90" s="131">
        <f>'سال 99'!$AN90-'سال 99'!$AM90</f>
        <v>0</v>
      </c>
      <c r="AP90" s="44"/>
      <c r="AQ90" s="130"/>
      <c r="AR90" s="162"/>
      <c r="AS90" s="162"/>
      <c r="AT90" s="163"/>
      <c r="AU90" s="162"/>
      <c r="AV90" s="162"/>
      <c r="AW90" s="162"/>
      <c r="AX90" s="163"/>
      <c r="AY90" s="164"/>
      <c r="AZ90" s="162"/>
      <c r="BA90" s="162"/>
      <c r="BB90" s="163"/>
      <c r="BC90" s="164"/>
      <c r="BD90" s="125"/>
      <c r="BE90" s="157"/>
      <c r="BF90" s="157"/>
      <c r="BG90" s="139"/>
      <c r="BH90" s="147"/>
      <c r="BI90" s="147"/>
      <c r="BJ90" s="147"/>
      <c r="BK90" s="158"/>
      <c r="BL90" s="94">
        <v>0</v>
      </c>
      <c r="BM90" s="94">
        <v>2561</v>
      </c>
      <c r="BN90" s="94">
        <v>2561</v>
      </c>
      <c r="BO90" s="160">
        <v>29088371.066257805</v>
      </c>
    </row>
    <row r="91" spans="1:67" ht="33" customHeight="1">
      <c r="A91" s="128">
        <v>90</v>
      </c>
      <c r="B91" s="128" t="s">
        <v>406</v>
      </c>
      <c r="C91" s="161" t="s">
        <v>359</v>
      </c>
      <c r="D91" s="146"/>
      <c r="E91" s="104"/>
      <c r="F91" s="104"/>
      <c r="G91" s="104"/>
      <c r="H91" s="104"/>
      <c r="I91" s="104"/>
      <c r="J91" s="104"/>
      <c r="K91" s="130"/>
      <c r="L91" s="44"/>
      <c r="M91" s="44"/>
      <c r="N91" s="130"/>
      <c r="O91" s="131"/>
      <c r="P91" s="130"/>
      <c r="Q91" s="44"/>
      <c r="R91" s="130"/>
      <c r="S91" s="44"/>
      <c r="T91" s="44"/>
      <c r="U91" s="131"/>
      <c r="V91" s="130"/>
      <c r="W91" s="44"/>
      <c r="X91" s="44"/>
      <c r="Y91" s="44"/>
      <c r="Z91" s="44"/>
      <c r="AA91" s="131">
        <f>'سال 99'!$Z91-'سال 99'!$Y91</f>
        <v>0</v>
      </c>
      <c r="AB91" s="44"/>
      <c r="AC91" s="130"/>
      <c r="AD91" s="44"/>
      <c r="AE91" s="44"/>
      <c r="AF91" s="44"/>
      <c r="AG91" s="44"/>
      <c r="AH91" s="131">
        <f>'سال 99'!$AG91-'سال 99'!$AF91</f>
        <v>0</v>
      </c>
      <c r="AI91" s="44"/>
      <c r="AJ91" s="130"/>
      <c r="AK91" s="44"/>
      <c r="AL91" s="44"/>
      <c r="AM91" s="44"/>
      <c r="AN91" s="44"/>
      <c r="AO91" s="131">
        <f>'سال 99'!$AN91-'سال 99'!$AM91</f>
        <v>0</v>
      </c>
      <c r="AP91" s="44"/>
      <c r="AQ91" s="130"/>
      <c r="AR91" s="162"/>
      <c r="AS91" s="162"/>
      <c r="AT91" s="163"/>
      <c r="AU91" s="162"/>
      <c r="AV91" s="162"/>
      <c r="AW91" s="162"/>
      <c r="AX91" s="163"/>
      <c r="AY91" s="164"/>
      <c r="AZ91" s="162"/>
      <c r="BA91" s="162"/>
      <c r="BB91" s="163"/>
      <c r="BC91" s="164"/>
      <c r="BD91" s="125"/>
      <c r="BE91" s="157"/>
      <c r="BF91" s="157"/>
      <c r="BG91" s="139"/>
      <c r="BH91" s="147"/>
      <c r="BI91" s="147"/>
      <c r="BJ91" s="147"/>
      <c r="BK91" s="158"/>
      <c r="BL91" s="94">
        <v>0</v>
      </c>
      <c r="BM91" s="94">
        <v>1050</v>
      </c>
      <c r="BN91" s="94">
        <v>1050</v>
      </c>
      <c r="BO91" s="160">
        <v>11926118.555084223</v>
      </c>
    </row>
    <row r="92" spans="1:67" ht="33" customHeight="1">
      <c r="A92" s="128">
        <v>91</v>
      </c>
      <c r="B92" s="128" t="s">
        <v>199</v>
      </c>
      <c r="C92" s="128" t="s">
        <v>270</v>
      </c>
      <c r="D92" s="128">
        <v>24363749</v>
      </c>
      <c r="E92" s="32"/>
      <c r="F92" s="32"/>
      <c r="G92" s="32"/>
      <c r="H92" s="32"/>
      <c r="I92" s="32"/>
      <c r="J92" s="32"/>
      <c r="K92" s="130"/>
      <c r="L92" s="31"/>
      <c r="M92" s="31"/>
      <c r="N92" s="130"/>
      <c r="O92" s="131"/>
      <c r="P92" s="130"/>
      <c r="Q92" s="31"/>
      <c r="R92" s="130"/>
      <c r="S92" s="31"/>
      <c r="T92" s="31"/>
      <c r="U92" s="131"/>
      <c r="V92" s="130"/>
      <c r="W92" s="31"/>
      <c r="X92" s="31"/>
      <c r="Y92" s="31"/>
      <c r="Z92" s="31"/>
      <c r="AA92" s="131">
        <f>'سال 99'!$Z92-'سال 99'!$Y92</f>
        <v>0</v>
      </c>
      <c r="AB92" s="31"/>
      <c r="AC92" s="130"/>
      <c r="AD92" s="31"/>
      <c r="AE92" s="31"/>
      <c r="AF92" s="31"/>
      <c r="AG92" s="31"/>
      <c r="AH92" s="131">
        <f>'سال 99'!$AG92-'سال 99'!$AF92</f>
        <v>0</v>
      </c>
      <c r="AI92" s="31"/>
      <c r="AJ92" s="130"/>
      <c r="AK92" s="31"/>
      <c r="AL92" s="31"/>
      <c r="AM92" s="31"/>
      <c r="AN92" s="31"/>
      <c r="AO92" s="131">
        <f>'سال 99'!$AN92-'سال 99'!$AM92</f>
        <v>0</v>
      </c>
      <c r="AP92" s="31"/>
      <c r="AQ92" s="130"/>
      <c r="AR92" s="123">
        <v>0</v>
      </c>
      <c r="AS92" s="123">
        <v>13239</v>
      </c>
      <c r="AT92" s="123">
        <v>13239</v>
      </c>
      <c r="AU92" s="123">
        <v>123162417</v>
      </c>
      <c r="AV92" s="125">
        <v>13239</v>
      </c>
      <c r="AW92" s="125">
        <v>45381</v>
      </c>
      <c r="AX92" s="125">
        <f>AW92-AV92</f>
        <v>32142</v>
      </c>
      <c r="AY92" s="142">
        <v>0</v>
      </c>
      <c r="AZ92" s="125">
        <v>45381</v>
      </c>
      <c r="BA92" s="125">
        <v>81684</v>
      </c>
      <c r="BB92" s="125">
        <f>BA92-AZ92</f>
        <v>36303</v>
      </c>
      <c r="BC92" s="126">
        <v>386082178.9044153</v>
      </c>
      <c r="BD92" s="125">
        <v>0</v>
      </c>
      <c r="BE92" s="125">
        <v>81684</v>
      </c>
      <c r="BF92" s="125">
        <v>114561</v>
      </c>
      <c r="BG92" s="139">
        <v>393770627.01397973</v>
      </c>
      <c r="BH92" s="147">
        <v>114561</v>
      </c>
      <c r="BI92" s="147">
        <v>132632.72</v>
      </c>
      <c r="BJ92" s="147">
        <v>18071.72</v>
      </c>
      <c r="BK92" s="158">
        <v>239821119.07765558</v>
      </c>
      <c r="BL92" s="94">
        <v>132632.72</v>
      </c>
      <c r="BM92" s="94">
        <v>161466.24</v>
      </c>
      <c r="BN92" s="94">
        <v>28833.51999999999</v>
      </c>
      <c r="BO92" s="160">
        <v>409996307.89838016</v>
      </c>
    </row>
    <row r="93" spans="1:67" ht="33" customHeight="1">
      <c r="A93" s="128">
        <v>92</v>
      </c>
      <c r="B93" s="128" t="s">
        <v>199</v>
      </c>
      <c r="C93" s="128" t="s">
        <v>364</v>
      </c>
      <c r="D93" s="129"/>
      <c r="E93" s="104"/>
      <c r="F93" s="104"/>
      <c r="G93" s="104"/>
      <c r="H93" s="104"/>
      <c r="I93" s="104"/>
      <c r="J93" s="104"/>
      <c r="K93" s="130"/>
      <c r="L93" s="44"/>
      <c r="M93" s="44"/>
      <c r="N93" s="130"/>
      <c r="O93" s="131"/>
      <c r="P93" s="130"/>
      <c r="Q93" s="44"/>
      <c r="R93" s="130"/>
      <c r="S93" s="44"/>
      <c r="T93" s="44"/>
      <c r="U93" s="131"/>
      <c r="V93" s="130"/>
      <c r="W93" s="44"/>
      <c r="X93" s="44"/>
      <c r="Y93" s="44"/>
      <c r="Z93" s="44"/>
      <c r="AA93" s="131">
        <f>'سال 99'!$Z93-'سال 99'!$Y93</f>
        <v>0</v>
      </c>
      <c r="AB93" s="44"/>
      <c r="AC93" s="130"/>
      <c r="AD93" s="44"/>
      <c r="AE93" s="44"/>
      <c r="AF93" s="44"/>
      <c r="AG93" s="44"/>
      <c r="AH93" s="131">
        <f>'سال 99'!$AG93-'سال 99'!$AF93</f>
        <v>0</v>
      </c>
      <c r="AI93" s="44"/>
      <c r="AJ93" s="130"/>
      <c r="AK93" s="44"/>
      <c r="AL93" s="44"/>
      <c r="AM93" s="44"/>
      <c r="AN93" s="44"/>
      <c r="AO93" s="131">
        <f>'سال 99'!$AN93-'سال 99'!$AM93</f>
        <v>0</v>
      </c>
      <c r="AP93" s="44"/>
      <c r="AQ93" s="130"/>
      <c r="AR93" s="121" t="s">
        <v>341</v>
      </c>
      <c r="AS93" s="121" t="s">
        <v>341</v>
      </c>
      <c r="AT93" s="121" t="s">
        <v>341</v>
      </c>
      <c r="AU93" s="121" t="s">
        <v>341</v>
      </c>
      <c r="AV93" s="121" t="s">
        <v>341</v>
      </c>
      <c r="AW93" s="121" t="s">
        <v>341</v>
      </c>
      <c r="AX93" s="121" t="s">
        <v>341</v>
      </c>
      <c r="AY93" s="121" t="s">
        <v>341</v>
      </c>
      <c r="AZ93" s="121" t="s">
        <v>341</v>
      </c>
      <c r="BA93" s="121" t="s">
        <v>341</v>
      </c>
      <c r="BB93" s="121" t="s">
        <v>341</v>
      </c>
      <c r="BC93" s="121" t="s">
        <v>341</v>
      </c>
      <c r="BD93" s="125">
        <v>0</v>
      </c>
      <c r="BE93" s="125">
        <v>0</v>
      </c>
      <c r="BF93" s="125">
        <v>41922</v>
      </c>
      <c r="BG93" s="139">
        <v>439079641.01074964</v>
      </c>
      <c r="BH93" s="147">
        <v>41922</v>
      </c>
      <c r="BI93" s="147">
        <v>57310</v>
      </c>
      <c r="BJ93" s="147">
        <v>15388</v>
      </c>
      <c r="BK93" s="158">
        <v>178531773.1816867</v>
      </c>
      <c r="BL93" s="94">
        <v>57310</v>
      </c>
      <c r="BM93" s="94">
        <v>85398</v>
      </c>
      <c r="BN93" s="94">
        <v>28088</v>
      </c>
      <c r="BO93" s="160">
        <v>349127251.79311305</v>
      </c>
    </row>
    <row r="94" spans="1:67" ht="33" customHeight="1">
      <c r="A94" s="128">
        <v>93</v>
      </c>
      <c r="B94" s="128" t="s">
        <v>199</v>
      </c>
      <c r="C94" s="128" t="s">
        <v>365</v>
      </c>
      <c r="D94" s="129"/>
      <c r="E94" s="104"/>
      <c r="F94" s="104"/>
      <c r="G94" s="104"/>
      <c r="H94" s="104"/>
      <c r="I94" s="104"/>
      <c r="J94" s="104"/>
      <c r="K94" s="130"/>
      <c r="L94" s="44"/>
      <c r="M94" s="44"/>
      <c r="N94" s="130"/>
      <c r="O94" s="131"/>
      <c r="P94" s="130"/>
      <c r="Q94" s="44"/>
      <c r="R94" s="130"/>
      <c r="S94" s="44"/>
      <c r="T94" s="44"/>
      <c r="U94" s="131"/>
      <c r="V94" s="130"/>
      <c r="W94" s="44"/>
      <c r="X94" s="44"/>
      <c r="Y94" s="44"/>
      <c r="Z94" s="44"/>
      <c r="AA94" s="131">
        <f>'سال 99'!$Z94-'سال 99'!$Y94</f>
        <v>0</v>
      </c>
      <c r="AB94" s="44"/>
      <c r="AC94" s="130"/>
      <c r="AD94" s="44"/>
      <c r="AE94" s="44"/>
      <c r="AF94" s="44"/>
      <c r="AG94" s="44"/>
      <c r="AH94" s="131">
        <f>'سال 99'!$AG94-'سال 99'!$AF94</f>
        <v>0</v>
      </c>
      <c r="AI94" s="44"/>
      <c r="AJ94" s="130"/>
      <c r="AK94" s="44"/>
      <c r="AL94" s="44"/>
      <c r="AM94" s="44"/>
      <c r="AN94" s="44"/>
      <c r="AO94" s="131">
        <f>'سال 99'!$AN94-'سال 99'!$AM94</f>
        <v>0</v>
      </c>
      <c r="AP94" s="44"/>
      <c r="AQ94" s="130"/>
      <c r="AR94" s="121" t="s">
        <v>341</v>
      </c>
      <c r="AS94" s="121" t="s">
        <v>341</v>
      </c>
      <c r="AT94" s="121" t="s">
        <v>341</v>
      </c>
      <c r="AU94" s="121" t="s">
        <v>341</v>
      </c>
      <c r="AV94" s="121" t="s">
        <v>341</v>
      </c>
      <c r="AW94" s="121" t="s">
        <v>341</v>
      </c>
      <c r="AX94" s="121" t="s">
        <v>341</v>
      </c>
      <c r="AY94" s="121" t="s">
        <v>341</v>
      </c>
      <c r="AZ94" s="121" t="s">
        <v>341</v>
      </c>
      <c r="BA94" s="121" t="s">
        <v>341</v>
      </c>
      <c r="BB94" s="121" t="s">
        <v>341</v>
      </c>
      <c r="BC94" s="121" t="s">
        <v>341</v>
      </c>
      <c r="BD94" s="125">
        <v>0</v>
      </c>
      <c r="BE94" s="125">
        <v>0</v>
      </c>
      <c r="BF94" s="125">
        <v>9082</v>
      </c>
      <c r="BG94" s="139">
        <v>84489846</v>
      </c>
      <c r="BH94" s="147">
        <v>9082</v>
      </c>
      <c r="BI94" s="147">
        <v>29501.48</v>
      </c>
      <c r="BJ94" s="147">
        <v>20419.48</v>
      </c>
      <c r="BK94" s="158">
        <v>210375262.11030295</v>
      </c>
      <c r="BL94" s="94">
        <v>29501.48</v>
      </c>
      <c r="BM94" s="94">
        <v>61813.12</v>
      </c>
      <c r="BN94" s="94">
        <v>32311.640000000003</v>
      </c>
      <c r="BO94" s="160">
        <v>356593665.836561</v>
      </c>
    </row>
    <row r="95" spans="1:67" ht="29.25">
      <c r="A95" s="128">
        <v>94</v>
      </c>
      <c r="B95" s="104"/>
      <c r="C95" s="128" t="s">
        <v>407</v>
      </c>
      <c r="D95" s="129"/>
      <c r="E95" s="32"/>
      <c r="F95" s="32"/>
      <c r="G95" s="32"/>
      <c r="H95" s="32"/>
      <c r="I95" s="32"/>
      <c r="J95" s="32"/>
      <c r="K95" s="130"/>
      <c r="L95" s="31"/>
      <c r="M95" s="31"/>
      <c r="N95" s="130"/>
      <c r="O95" s="131"/>
      <c r="P95" s="130"/>
      <c r="Q95" s="31"/>
      <c r="R95" s="130"/>
      <c r="S95" s="31"/>
      <c r="T95" s="31"/>
      <c r="U95" s="131"/>
      <c r="V95" s="130"/>
      <c r="W95" s="31"/>
      <c r="X95" s="31"/>
      <c r="Y95" s="31"/>
      <c r="Z95" s="31"/>
      <c r="AA95" s="131">
        <f>'سال 99'!$Z95-'سال 99'!$Y95</f>
        <v>0</v>
      </c>
      <c r="AB95" s="31"/>
      <c r="AC95" s="130"/>
      <c r="AD95" s="31"/>
      <c r="AE95" s="31"/>
      <c r="AF95" s="31"/>
      <c r="AG95" s="31"/>
      <c r="AH95" s="131">
        <f>'سال 99'!$AG95-'سال 99'!$AF95</f>
        <v>0</v>
      </c>
      <c r="AI95" s="31"/>
      <c r="AJ95" s="130"/>
      <c r="AK95" s="31"/>
      <c r="AL95" s="31"/>
      <c r="AM95" s="31"/>
      <c r="AN95" s="31"/>
      <c r="AO95" s="131">
        <f>'سال 99'!$AN95-'سال 99'!$AM95</f>
        <v>0</v>
      </c>
      <c r="AP95" s="31"/>
      <c r="AQ95" s="130"/>
      <c r="AR95" s="31"/>
      <c r="AS95" s="31"/>
      <c r="AT95" s="31" t="e">
        <f>#REF!-#REF!</f>
        <v>#REF!</v>
      </c>
      <c r="AU95" s="31">
        <f>SUM(AU2:AU92)</f>
        <v>3754853338.572259</v>
      </c>
      <c r="AV95" s="31"/>
      <c r="AW95" s="31"/>
      <c r="AX95" s="131">
        <f>AW95-AV95</f>
        <v>0</v>
      </c>
      <c r="AY95" s="44">
        <f>SUM(AY2:AY92)</f>
        <v>4824627142.512474</v>
      </c>
      <c r="AZ95" s="31"/>
      <c r="BA95" s="31"/>
      <c r="BB95" s="131">
        <f>BA95-AZ95</f>
        <v>0</v>
      </c>
      <c r="BC95" s="44">
        <f>SUM(BC2:BC92)</f>
        <v>6301607670.245951</v>
      </c>
      <c r="BD95" s="126">
        <f>SUBTOTAL(109,BD2:BD94)</f>
        <v>2606693</v>
      </c>
      <c r="BE95" s="126">
        <f>SUBTOTAL(109,BE2:BE94)</f>
        <v>2958380</v>
      </c>
      <c r="BF95" s="126">
        <f>SUBTOTAL(109,BF2:BF94)</f>
        <v>435568</v>
      </c>
      <c r="BG95" s="139">
        <f>SUBTOTAL(109,BG2:BG94)</f>
        <v>6047632552.417018</v>
      </c>
      <c r="BL95" s="94">
        <v>0</v>
      </c>
      <c r="BM95" s="94">
        <v>13880.96</v>
      </c>
      <c r="BN95" s="94">
        <v>13880.96</v>
      </c>
      <c r="BO95" s="160">
        <v>133221876.91371062</v>
      </c>
    </row>
    <row r="96" spans="1:67" ht="23.25">
      <c r="A96" s="128">
        <v>95</v>
      </c>
      <c r="B96" s="104"/>
      <c r="C96" s="128" t="s">
        <v>408</v>
      </c>
      <c r="D96" s="129"/>
      <c r="E96" s="104"/>
      <c r="F96" s="104"/>
      <c r="G96" s="104"/>
      <c r="H96" s="104"/>
      <c r="I96" s="104"/>
      <c r="J96" s="104"/>
      <c r="K96" s="130"/>
      <c r="L96" s="44"/>
      <c r="M96" s="44"/>
      <c r="N96" s="130"/>
      <c r="O96" s="131"/>
      <c r="P96" s="130"/>
      <c r="Q96" s="44"/>
      <c r="R96" s="130"/>
      <c r="S96" s="44"/>
      <c r="T96" s="44"/>
      <c r="U96" s="131"/>
      <c r="V96" s="130"/>
      <c r="W96" s="44"/>
      <c r="X96" s="44"/>
      <c r="Y96" s="44"/>
      <c r="Z96" s="44"/>
      <c r="AA96" s="131">
        <f>'سال 99'!$Z96-'سال 99'!$Y96</f>
        <v>0</v>
      </c>
      <c r="AB96" s="44"/>
      <c r="AC96" s="130"/>
      <c r="AD96" s="44"/>
      <c r="AE96" s="44"/>
      <c r="AF96" s="44"/>
      <c r="AG96" s="44"/>
      <c r="AH96" s="131">
        <f>'سال 99'!$AG96-'سال 99'!$AF96</f>
        <v>0</v>
      </c>
      <c r="AI96" s="44"/>
      <c r="AJ96" s="130"/>
      <c r="AK96" s="44"/>
      <c r="AL96" s="44"/>
      <c r="AM96" s="44"/>
      <c r="AN96" s="44"/>
      <c r="AO96" s="131">
        <f>'سال 99'!$AN96-'سال 99'!$AM96</f>
        <v>0</v>
      </c>
      <c r="AP96" s="44"/>
      <c r="AQ96" s="130"/>
      <c r="AR96" s="44"/>
      <c r="AS96" s="44"/>
      <c r="AT96" s="131"/>
      <c r="AU96" s="44"/>
      <c r="AV96" s="44"/>
      <c r="AW96" s="44"/>
      <c r="AX96" s="131"/>
      <c r="AY96" s="144"/>
      <c r="AZ96" s="44"/>
      <c r="BA96" s="44"/>
      <c r="BB96" s="131"/>
      <c r="BC96" s="144"/>
      <c r="BD96" s="125"/>
      <c r="BE96" s="125"/>
      <c r="BF96" s="143"/>
      <c r="BG96" s="145">
        <f>BE96-BF96</f>
        <v>0</v>
      </c>
      <c r="BL96" s="94">
        <v>0</v>
      </c>
      <c r="BM96" s="94">
        <v>2016.76</v>
      </c>
      <c r="BN96" s="94">
        <v>2016.76</v>
      </c>
      <c r="BO96" s="160">
        <v>18761918.28</v>
      </c>
    </row>
  </sheetData>
  <sheetProtection/>
  <printOptions/>
  <pageMargins left="0.7" right="0.7" top="0.75" bottom="0.75" header="0.3" footer="0.3"/>
  <pageSetup horizontalDpi="600" verticalDpi="600" orientation="landscape" paperSize="9" r:id="rId4"/>
  <ignoredErrors>
    <ignoredError sqref="BG92:BG95 BF92:BF94 BG2:BG74"/>
  </ignoredErrors>
  <legacyDrawing r:id="rId2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9"/>
  <sheetViews>
    <sheetView rightToLeft="1" tabSelected="1" zoomScale="110" zoomScaleNormal="110" zoomScalePageLayoutView="0" workbookViewId="0" topLeftCell="A113">
      <pane xSplit="7470" topLeftCell="W1" activePane="topRight" state="split"/>
      <selection pane="topLeft" activeCell="A127" sqref="A127:IV127"/>
      <selection pane="topRight" activeCell="W129" sqref="W129"/>
    </sheetView>
  </sheetViews>
  <sheetFormatPr defaultColWidth="9.140625" defaultRowHeight="15"/>
  <cols>
    <col min="1" max="1" width="22.00390625" style="165" bestFit="1" customWidth="1"/>
    <col min="2" max="2" width="12.8515625" style="165" bestFit="1" customWidth="1"/>
    <col min="3" max="3" width="40.00390625" style="165" customWidth="1"/>
    <col min="4" max="5" width="9.140625" style="165" customWidth="1"/>
    <col min="6" max="6" width="9.7109375" style="165" customWidth="1"/>
    <col min="7" max="7" width="21.140625" style="165" bestFit="1" customWidth="1"/>
    <col min="8" max="9" width="9.140625" style="165" customWidth="1"/>
    <col min="10" max="10" width="9.7109375" style="165" customWidth="1"/>
    <col min="11" max="11" width="22.421875" style="165" bestFit="1" customWidth="1"/>
    <col min="14" max="14" width="11.140625" style="0" customWidth="1"/>
    <col min="15" max="15" width="23.140625" style="0" customWidth="1"/>
    <col min="18" max="18" width="11.140625" style="0" customWidth="1"/>
    <col min="19" max="19" width="23.140625" style="0" customWidth="1"/>
    <col min="20" max="20" width="11.57421875" style="0" customWidth="1"/>
    <col min="21" max="21" width="12.8515625" style="0" customWidth="1"/>
    <col min="22" max="22" width="12.421875" style="0" customWidth="1"/>
    <col min="23" max="23" width="22.7109375" style="0" customWidth="1"/>
    <col min="24" max="24" width="11.57421875" style="0" customWidth="1"/>
    <col min="25" max="25" width="12.8515625" style="0" customWidth="1"/>
    <col min="26" max="26" width="12.421875" style="0" customWidth="1"/>
    <col min="27" max="27" width="22.7109375" style="0" customWidth="1"/>
  </cols>
  <sheetData>
    <row r="1" spans="1:27" ht="126">
      <c r="A1" s="128" t="s">
        <v>75</v>
      </c>
      <c r="B1" s="128" t="s">
        <v>74</v>
      </c>
      <c r="C1" s="189" t="s">
        <v>75</v>
      </c>
      <c r="D1" s="188" t="s">
        <v>426</v>
      </c>
      <c r="E1" s="166" t="s">
        <v>420</v>
      </c>
      <c r="F1" s="168" t="s">
        <v>416</v>
      </c>
      <c r="G1" s="167" t="s">
        <v>409</v>
      </c>
      <c r="H1" s="188" t="s">
        <v>427</v>
      </c>
      <c r="I1" s="166" t="s">
        <v>413</v>
      </c>
      <c r="J1" s="168" t="s">
        <v>414</v>
      </c>
      <c r="K1" s="176" t="s">
        <v>415</v>
      </c>
      <c r="L1" s="188" t="s">
        <v>428</v>
      </c>
      <c r="M1" s="177" t="s">
        <v>423</v>
      </c>
      <c r="N1" s="178" t="s">
        <v>421</v>
      </c>
      <c r="O1" s="179" t="s">
        <v>422</v>
      </c>
      <c r="P1" s="188" t="s">
        <v>429</v>
      </c>
      <c r="Q1" s="177" t="s">
        <v>430</v>
      </c>
      <c r="R1" s="178" t="s">
        <v>431</v>
      </c>
      <c r="S1" s="179" t="s">
        <v>432</v>
      </c>
      <c r="T1" s="192" t="s">
        <v>441</v>
      </c>
      <c r="U1" s="193" t="s">
        <v>442</v>
      </c>
      <c r="V1" s="194" t="s">
        <v>443</v>
      </c>
      <c r="W1" s="195" t="s">
        <v>444</v>
      </c>
      <c r="X1" s="192" t="s">
        <v>445</v>
      </c>
      <c r="Y1" s="193" t="s">
        <v>446</v>
      </c>
      <c r="Z1" s="194" t="s">
        <v>447</v>
      </c>
      <c r="AA1" s="195" t="s">
        <v>448</v>
      </c>
    </row>
    <row r="2" spans="1:27" ht="23.25">
      <c r="A2" s="169">
        <v>1</v>
      </c>
      <c r="B2" s="169" t="s">
        <v>2</v>
      </c>
      <c r="C2" s="169" t="s">
        <v>0</v>
      </c>
      <c r="D2" s="170">
        <v>585783.57</v>
      </c>
      <c r="E2" s="170">
        <v>620758.11</v>
      </c>
      <c r="F2" s="170">
        <v>34974.54000000004</v>
      </c>
      <c r="G2" s="171">
        <v>1704469939.0052698</v>
      </c>
      <c r="H2" s="170">
        <v>620758.11</v>
      </c>
      <c r="I2" s="170">
        <v>652165.8</v>
      </c>
      <c r="J2" s="170">
        <v>31407.69000000006</v>
      </c>
      <c r="K2" s="171">
        <v>1579347127.9088702</v>
      </c>
      <c r="L2" s="180">
        <v>652165.8</v>
      </c>
      <c r="M2" s="181">
        <v>688029.87</v>
      </c>
      <c r="N2" s="182">
        <v>35864.06999999995</v>
      </c>
      <c r="O2" s="182">
        <v>1827642844.135094</v>
      </c>
      <c r="P2" s="180">
        <v>688029.87</v>
      </c>
      <c r="Q2" s="181">
        <v>715180.77</v>
      </c>
      <c r="R2" s="182">
        <v>27150.900000000023</v>
      </c>
      <c r="S2" s="182">
        <v>1458440335.4051206</v>
      </c>
      <c r="T2" s="198">
        <v>715180.77</v>
      </c>
      <c r="U2" s="198">
        <v>739157.13</v>
      </c>
      <c r="V2" s="198">
        <v>23976.359999999986</v>
      </c>
      <c r="W2" s="198">
        <v>1268049107.7740211</v>
      </c>
      <c r="X2" s="198">
        <v>739157.13</v>
      </c>
      <c r="Y2" s="198">
        <v>769111.71</v>
      </c>
      <c r="Z2" s="198">
        <v>29954.579999999958</v>
      </c>
      <c r="AA2" s="198">
        <v>1573883980.0947726</v>
      </c>
    </row>
    <row r="3" spans="1:27" ht="23.25">
      <c r="A3" s="172">
        <v>2</v>
      </c>
      <c r="B3" s="172" t="s">
        <v>13</v>
      </c>
      <c r="C3" s="172" t="s">
        <v>0</v>
      </c>
      <c r="D3" s="173">
        <v>98624.31</v>
      </c>
      <c r="E3" s="173">
        <v>104979.52</v>
      </c>
      <c r="F3" s="173">
        <v>6355.210000000006</v>
      </c>
      <c r="G3" s="174">
        <v>250327206.20813873</v>
      </c>
      <c r="H3" s="173">
        <v>104979.52</v>
      </c>
      <c r="I3" s="173">
        <v>111050.93</v>
      </c>
      <c r="J3" s="173">
        <v>6071.409999999989</v>
      </c>
      <c r="K3" s="174">
        <v>246750489.55188933</v>
      </c>
      <c r="L3" s="183">
        <v>111050.93</v>
      </c>
      <c r="M3" s="183">
        <v>116721.34</v>
      </c>
      <c r="N3" s="184">
        <v>5670.4100000000035</v>
      </c>
      <c r="O3" s="184">
        <v>233543225.9242992</v>
      </c>
      <c r="P3" s="183">
        <v>116721.34</v>
      </c>
      <c r="Q3" s="183">
        <v>120697.24</v>
      </c>
      <c r="R3" s="184">
        <v>3975.9000000000087</v>
      </c>
      <c r="S3" s="184">
        <v>172599189.50962025</v>
      </c>
      <c r="T3" s="203">
        <v>120697.24</v>
      </c>
      <c r="U3" s="203">
        <v>124332.3</v>
      </c>
      <c r="V3" s="203">
        <v>3635.0599999999977</v>
      </c>
      <c r="W3" s="203">
        <v>155370906.0757288</v>
      </c>
      <c r="X3" s="203">
        <v>124332.3</v>
      </c>
      <c r="Y3" s="203">
        <v>129193.74</v>
      </c>
      <c r="Z3" s="203">
        <v>4861.440000000002</v>
      </c>
      <c r="AA3" s="203">
        <v>206434576.68778673</v>
      </c>
    </row>
    <row r="4" spans="1:27" ht="19.5">
      <c r="A4" s="169">
        <v>3</v>
      </c>
      <c r="B4" s="169" t="s">
        <v>19</v>
      </c>
      <c r="C4" s="169" t="s">
        <v>141</v>
      </c>
      <c r="D4" s="170">
        <v>24629.097</v>
      </c>
      <c r="E4" s="170">
        <v>26132.625</v>
      </c>
      <c r="F4" s="170">
        <v>1503.5279999999984</v>
      </c>
      <c r="G4" s="171">
        <v>56680013.43744969</v>
      </c>
      <c r="H4" s="170">
        <v>26132.625</v>
      </c>
      <c r="I4" s="170">
        <v>27647.929</v>
      </c>
      <c r="J4" s="170">
        <v>1515.304</v>
      </c>
      <c r="K4" s="171">
        <v>58939336.833612286</v>
      </c>
      <c r="L4" s="185">
        <v>27647.929</v>
      </c>
      <c r="M4" s="185">
        <v>29294.578</v>
      </c>
      <c r="N4" s="185">
        <v>1646.6490000000013</v>
      </c>
      <c r="O4" s="185">
        <v>64906696.13436085</v>
      </c>
      <c r="P4" s="185">
        <v>29294.578</v>
      </c>
      <c r="Q4" s="185">
        <v>30582.76</v>
      </c>
      <c r="R4" s="185">
        <v>1288.181999999997</v>
      </c>
      <c r="S4" s="185">
        <v>53519369.49520047</v>
      </c>
      <c r="T4" s="199">
        <v>30582.76</v>
      </c>
      <c r="U4" s="199">
        <v>31611.878</v>
      </c>
      <c r="V4" s="199">
        <v>1029.1180000000022</v>
      </c>
      <c r="W4" s="199">
        <v>42097398.29407688</v>
      </c>
      <c r="X4" s="199">
        <v>31611.878</v>
      </c>
      <c r="Y4" s="199">
        <v>32909.647</v>
      </c>
      <c r="Z4" s="199">
        <v>1297.7689999999966</v>
      </c>
      <c r="AA4" s="199">
        <v>52740897.35512822</v>
      </c>
    </row>
    <row r="5" spans="1:27" ht="19.5">
      <c r="A5" s="172">
        <v>4</v>
      </c>
      <c r="B5" s="172" t="s">
        <v>19</v>
      </c>
      <c r="C5" s="172" t="s">
        <v>146</v>
      </c>
      <c r="D5" s="173">
        <v>27202.351</v>
      </c>
      <c r="E5" s="173">
        <v>28695.12</v>
      </c>
      <c r="F5" s="173">
        <v>1492.7690000000002</v>
      </c>
      <c r="G5" s="174">
        <v>57088337.75105813</v>
      </c>
      <c r="H5" s="173">
        <v>28695.12</v>
      </c>
      <c r="I5" s="173">
        <v>30167.916</v>
      </c>
      <c r="J5" s="173">
        <v>1472.796000000002</v>
      </c>
      <c r="K5" s="174">
        <v>58114635.87003297</v>
      </c>
      <c r="L5" s="184">
        <v>30167.916</v>
      </c>
      <c r="M5" s="184">
        <v>31773.222</v>
      </c>
      <c r="N5" s="184">
        <v>1605.3060000000005</v>
      </c>
      <c r="O5" s="184">
        <v>64192486.4677708</v>
      </c>
      <c r="P5" s="184">
        <v>31773.222</v>
      </c>
      <c r="Q5" s="184">
        <v>33018.38</v>
      </c>
      <c r="R5" s="184">
        <v>1245.1579999999958</v>
      </c>
      <c r="S5" s="184">
        <v>52480486.245003745</v>
      </c>
      <c r="T5" s="202">
        <v>33018.38</v>
      </c>
      <c r="U5" s="202">
        <v>34090.635</v>
      </c>
      <c r="V5" s="202">
        <v>1072.2550000000047</v>
      </c>
      <c r="W5" s="202">
        <v>44496647.10792394</v>
      </c>
      <c r="X5" s="202">
        <v>34090.635</v>
      </c>
      <c r="Y5" s="202">
        <v>35318.866</v>
      </c>
      <c r="Z5" s="202">
        <v>1228.2309999999998</v>
      </c>
      <c r="AA5" s="202">
        <v>50637130.38337338</v>
      </c>
    </row>
    <row r="6" spans="1:27" ht="19.5">
      <c r="A6" s="169">
        <v>5</v>
      </c>
      <c r="B6" s="169" t="s">
        <v>19</v>
      </c>
      <c r="C6" s="169" t="s">
        <v>24</v>
      </c>
      <c r="D6" s="170">
        <v>95928.82</v>
      </c>
      <c r="E6" s="170">
        <v>102143.918</v>
      </c>
      <c r="F6" s="170">
        <v>6215.097999999998</v>
      </c>
      <c r="G6" s="171">
        <v>219368685.99569666</v>
      </c>
      <c r="H6" s="170">
        <v>102143.918</v>
      </c>
      <c r="I6" s="170">
        <v>108696.088</v>
      </c>
      <c r="J6" s="170">
        <v>6552.169999999998</v>
      </c>
      <c r="K6" s="171">
        <v>238612773.27879146</v>
      </c>
      <c r="L6" s="182">
        <v>108696.088</v>
      </c>
      <c r="M6" s="182">
        <v>115709.13</v>
      </c>
      <c r="N6" s="182">
        <v>7013.042000000001</v>
      </c>
      <c r="O6" s="182">
        <v>258818795.37785408</v>
      </c>
      <c r="P6" s="182">
        <v>115709.13</v>
      </c>
      <c r="Q6" s="182">
        <v>120816.82</v>
      </c>
      <c r="R6" s="182">
        <v>5107.690000000002</v>
      </c>
      <c r="S6" s="182">
        <v>198678542.6261094</v>
      </c>
      <c r="T6" s="199">
        <v>120816.82</v>
      </c>
      <c r="U6" s="199">
        <v>124706.906</v>
      </c>
      <c r="V6" s="199">
        <v>3890.0859999999957</v>
      </c>
      <c r="W6" s="199">
        <v>148985616.35976613</v>
      </c>
      <c r="X6" s="199">
        <v>124706.906</v>
      </c>
      <c r="Y6" s="199">
        <v>129619.258</v>
      </c>
      <c r="Z6" s="199">
        <v>4912.351999999999</v>
      </c>
      <c r="AA6" s="199">
        <v>186911348.50026467</v>
      </c>
    </row>
    <row r="7" spans="1:27" ht="19.5">
      <c r="A7" s="172">
        <v>6</v>
      </c>
      <c r="B7" s="172" t="s">
        <v>19</v>
      </c>
      <c r="C7" s="172" t="s">
        <v>28</v>
      </c>
      <c r="D7" s="173">
        <v>98331.306</v>
      </c>
      <c r="E7" s="173">
        <v>104723.944</v>
      </c>
      <c r="F7" s="173">
        <v>6392.638000000006</v>
      </c>
      <c r="G7" s="174">
        <v>225635154.60354125</v>
      </c>
      <c r="H7" s="173">
        <v>104723.944</v>
      </c>
      <c r="I7" s="173">
        <v>109269.67</v>
      </c>
      <c r="J7" s="173">
        <v>4545.725999999995</v>
      </c>
      <c r="K7" s="174">
        <v>165543367.68208194</v>
      </c>
      <c r="L7" s="184">
        <v>109269.67</v>
      </c>
      <c r="M7" s="184">
        <v>117613</v>
      </c>
      <c r="N7" s="184">
        <v>8343.330000000002</v>
      </c>
      <c r="O7" s="184">
        <v>307913544.51319575</v>
      </c>
      <c r="P7" s="184">
        <v>117613</v>
      </c>
      <c r="Q7" s="184">
        <v>122503.774</v>
      </c>
      <c r="R7" s="184">
        <v>4890.774000000005</v>
      </c>
      <c r="S7" s="184">
        <v>190240960.3232906</v>
      </c>
      <c r="T7" s="202">
        <v>122503.774</v>
      </c>
      <c r="U7" s="202">
        <v>126530.422</v>
      </c>
      <c r="V7" s="202">
        <v>4026.648000000001</v>
      </c>
      <c r="W7" s="202">
        <v>154215776.75758848</v>
      </c>
      <c r="X7" s="202">
        <v>126530.422</v>
      </c>
      <c r="Y7" s="202">
        <v>130418.153</v>
      </c>
      <c r="Z7" s="202">
        <v>3887.7309999999998</v>
      </c>
      <c r="AA7" s="202">
        <v>147925279.74711147</v>
      </c>
    </row>
    <row r="8" spans="1:27" ht="19.5">
      <c r="A8" s="169">
        <v>7</v>
      </c>
      <c r="B8" s="169" t="s">
        <v>19</v>
      </c>
      <c r="C8" s="169" t="s">
        <v>31</v>
      </c>
      <c r="D8" s="170">
        <v>23440.352</v>
      </c>
      <c r="E8" s="170">
        <v>25003.549</v>
      </c>
      <c r="F8" s="170">
        <v>1563.1970000000001</v>
      </c>
      <c r="G8" s="171">
        <v>55174748.948836386</v>
      </c>
      <c r="H8" s="170">
        <v>25003.549</v>
      </c>
      <c r="I8" s="170">
        <v>26360.556</v>
      </c>
      <c r="J8" s="170">
        <v>1357.0070000000014</v>
      </c>
      <c r="K8" s="171">
        <v>49418620.64457017</v>
      </c>
      <c r="L8" s="182">
        <v>26360.556</v>
      </c>
      <c r="M8" s="182">
        <v>28068.362</v>
      </c>
      <c r="N8" s="182">
        <v>1707.8060000000005</v>
      </c>
      <c r="O8" s="182">
        <v>63027184.445647344</v>
      </c>
      <c r="P8" s="182">
        <v>28068.362</v>
      </c>
      <c r="Q8" s="182">
        <v>29414.282</v>
      </c>
      <c r="R8" s="182">
        <v>1345.9199999999983</v>
      </c>
      <c r="S8" s="182">
        <v>52353495.237834066</v>
      </c>
      <c r="T8" s="199">
        <v>29414.282</v>
      </c>
      <c r="U8" s="199">
        <v>30462.543</v>
      </c>
      <c r="V8" s="199">
        <v>1048.2610000000022</v>
      </c>
      <c r="W8" s="199">
        <v>40147135.87075075</v>
      </c>
      <c r="X8" s="199">
        <v>30462.543</v>
      </c>
      <c r="Y8" s="199">
        <v>31847.239</v>
      </c>
      <c r="Z8" s="199">
        <v>1384.696</v>
      </c>
      <c r="AA8" s="199">
        <v>52686655.31764062</v>
      </c>
    </row>
    <row r="9" spans="1:27" ht="19.5">
      <c r="A9" s="172">
        <v>8</v>
      </c>
      <c r="B9" s="172" t="s">
        <v>19</v>
      </c>
      <c r="C9" s="172" t="s">
        <v>34</v>
      </c>
      <c r="D9" s="173">
        <v>57717.757</v>
      </c>
      <c r="E9" s="173">
        <v>61827.029</v>
      </c>
      <c r="F9" s="173">
        <v>4109.2720000000045</v>
      </c>
      <c r="G9" s="174">
        <v>145041252.6140231</v>
      </c>
      <c r="H9" s="173">
        <v>61827.029</v>
      </c>
      <c r="I9" s="173">
        <v>66525.339</v>
      </c>
      <c r="J9" s="173">
        <v>4698.310000000005</v>
      </c>
      <c r="K9" s="174">
        <v>171100075.06268612</v>
      </c>
      <c r="L9" s="184">
        <v>66525.339</v>
      </c>
      <c r="M9" s="184">
        <v>71491.624</v>
      </c>
      <c r="N9" s="184">
        <v>4966.284999999989</v>
      </c>
      <c r="O9" s="184">
        <v>183282504.39725056</v>
      </c>
      <c r="P9" s="184">
        <v>71491.624</v>
      </c>
      <c r="Q9" s="184">
        <v>75493.858</v>
      </c>
      <c r="R9" s="184">
        <v>4002.2339999999967</v>
      </c>
      <c r="S9" s="184">
        <v>155678598.02937597</v>
      </c>
      <c r="T9" s="202">
        <v>75493.858</v>
      </c>
      <c r="U9" s="202">
        <v>78699.019</v>
      </c>
      <c r="V9" s="202">
        <v>3205.1610000000073</v>
      </c>
      <c r="W9" s="202">
        <v>122753812.41373223</v>
      </c>
      <c r="X9" s="202">
        <v>78699.019</v>
      </c>
      <c r="Y9" s="202">
        <v>82549.613</v>
      </c>
      <c r="Z9" s="202">
        <v>3850.5939999999973</v>
      </c>
      <c r="AA9" s="202">
        <v>146512244.45378256</v>
      </c>
    </row>
    <row r="10" spans="1:27" ht="19.5">
      <c r="A10" s="169">
        <v>9</v>
      </c>
      <c r="B10" s="169" t="s">
        <v>19</v>
      </c>
      <c r="C10" s="169" t="s">
        <v>37</v>
      </c>
      <c r="D10" s="170">
        <v>1416.923</v>
      </c>
      <c r="E10" s="170">
        <v>1574.095</v>
      </c>
      <c r="F10" s="170">
        <v>157.17200000000003</v>
      </c>
      <c r="G10" s="171">
        <v>5547557.756179492</v>
      </c>
      <c r="H10" s="170">
        <v>1574.095</v>
      </c>
      <c r="I10" s="170">
        <v>2920.561</v>
      </c>
      <c r="J10" s="170">
        <v>1346.4660000000001</v>
      </c>
      <c r="K10" s="171">
        <v>49034745.18909024</v>
      </c>
      <c r="L10" s="182">
        <v>2920.561</v>
      </c>
      <c r="M10" s="182">
        <v>4568.646</v>
      </c>
      <c r="N10" s="182">
        <v>1648.0849999999996</v>
      </c>
      <c r="O10" s="182">
        <v>60823159.81856524</v>
      </c>
      <c r="P10" s="182">
        <v>4568.646</v>
      </c>
      <c r="Q10" s="182">
        <v>5938.889</v>
      </c>
      <c r="R10" s="182">
        <v>1370.2430000000004</v>
      </c>
      <c r="S10" s="182">
        <v>53299609.46800374</v>
      </c>
      <c r="T10" s="199">
        <v>5938.889</v>
      </c>
      <c r="U10" s="199">
        <v>7163.062</v>
      </c>
      <c r="V10" s="199">
        <v>1224.1729999999998</v>
      </c>
      <c r="W10" s="199">
        <v>46884353.95412444</v>
      </c>
      <c r="X10" s="199">
        <v>7163.062</v>
      </c>
      <c r="Y10" s="199">
        <v>8561.314</v>
      </c>
      <c r="Z10" s="199">
        <v>1398.2520000000004</v>
      </c>
      <c r="AA10" s="199">
        <v>53202451.058717325</v>
      </c>
    </row>
    <row r="11" spans="1:27" ht="19.5">
      <c r="A11" s="172">
        <v>10</v>
      </c>
      <c r="B11" s="172" t="s">
        <v>19</v>
      </c>
      <c r="C11" s="172" t="s">
        <v>41</v>
      </c>
      <c r="D11" s="173">
        <v>20902.507</v>
      </c>
      <c r="E11" s="173">
        <v>22374.415</v>
      </c>
      <c r="F11" s="173">
        <v>1471.9079999999994</v>
      </c>
      <c r="G11" s="174">
        <v>51387021.38041172</v>
      </c>
      <c r="H11" s="173">
        <v>22374.415</v>
      </c>
      <c r="I11" s="173">
        <v>23873.948</v>
      </c>
      <c r="J11" s="173">
        <v>1499.5329999999994</v>
      </c>
      <c r="K11" s="174">
        <v>54014429.287539825</v>
      </c>
      <c r="L11" s="184">
        <v>23873.948</v>
      </c>
      <c r="M11" s="184">
        <v>25324.723</v>
      </c>
      <c r="N11" s="184">
        <v>1450.7750000000015</v>
      </c>
      <c r="O11" s="184">
        <v>52958331.715655915</v>
      </c>
      <c r="P11" s="184">
        <v>25324.723</v>
      </c>
      <c r="Q11" s="184">
        <v>26549.049</v>
      </c>
      <c r="R11" s="184">
        <v>1224.3259999999973</v>
      </c>
      <c r="S11" s="184">
        <v>47104993.270075515</v>
      </c>
      <c r="T11" s="202">
        <v>26549.049</v>
      </c>
      <c r="U11" s="202">
        <v>27360.791</v>
      </c>
      <c r="V11" s="202">
        <v>811.742000000002</v>
      </c>
      <c r="W11" s="202">
        <v>30750133.63514214</v>
      </c>
      <c r="X11" s="202">
        <v>27360.791</v>
      </c>
      <c r="Y11" s="202">
        <v>28461.781</v>
      </c>
      <c r="Z11" s="202">
        <v>1100.989999999998</v>
      </c>
      <c r="AA11" s="202">
        <v>41435596.22670755</v>
      </c>
    </row>
    <row r="12" spans="1:27" ht="19.5">
      <c r="A12" s="169">
        <v>11</v>
      </c>
      <c r="B12" s="169" t="s">
        <v>19</v>
      </c>
      <c r="C12" s="169" t="s">
        <v>45</v>
      </c>
      <c r="D12" s="170">
        <v>24803.519</v>
      </c>
      <c r="E12" s="170">
        <v>26491.098</v>
      </c>
      <c r="F12" s="170">
        <v>1687.5790000000015</v>
      </c>
      <c r="G12" s="171">
        <v>58916493.526860334</v>
      </c>
      <c r="H12" s="170">
        <v>26491.098</v>
      </c>
      <c r="I12" s="170">
        <v>28093.589</v>
      </c>
      <c r="J12" s="170">
        <v>1602.4909999999982</v>
      </c>
      <c r="K12" s="171">
        <v>57723062.31568021</v>
      </c>
      <c r="L12" s="182">
        <v>28093.589</v>
      </c>
      <c r="M12" s="182">
        <v>29592.36</v>
      </c>
      <c r="N12" s="182">
        <v>1498.7710000000006</v>
      </c>
      <c r="O12" s="182">
        <v>54710352.593479544</v>
      </c>
      <c r="P12" s="182">
        <v>29592.36</v>
      </c>
      <c r="Q12" s="182">
        <v>31068.374</v>
      </c>
      <c r="R12" s="182">
        <v>1476.0139999999992</v>
      </c>
      <c r="S12" s="182">
        <v>56788493.86236784</v>
      </c>
      <c r="T12" s="199">
        <v>31068.374</v>
      </c>
      <c r="U12" s="199">
        <v>32259.524</v>
      </c>
      <c r="V12" s="199">
        <v>1191.1500000000015</v>
      </c>
      <c r="W12" s="199">
        <v>45122738.110753804</v>
      </c>
      <c r="X12" s="199">
        <v>32259.524</v>
      </c>
      <c r="Y12" s="199">
        <v>33671.053</v>
      </c>
      <c r="Z12" s="199">
        <v>1411.5289999999986</v>
      </c>
      <c r="AA12" s="199">
        <v>53122685.6795142</v>
      </c>
    </row>
    <row r="13" spans="1:27" ht="19.5">
      <c r="A13" s="172">
        <v>12</v>
      </c>
      <c r="B13" s="172" t="s">
        <v>19</v>
      </c>
      <c r="C13" s="172" t="s">
        <v>49</v>
      </c>
      <c r="D13" s="173">
        <v>19130.486</v>
      </c>
      <c r="E13" s="173">
        <v>20465.35</v>
      </c>
      <c r="F13" s="173">
        <v>1334.8639999999978</v>
      </c>
      <c r="G13" s="174">
        <v>46120388.88632877</v>
      </c>
      <c r="H13" s="173">
        <v>20465.35</v>
      </c>
      <c r="I13" s="173">
        <v>21583.906</v>
      </c>
      <c r="J13" s="173">
        <v>1118.5560000000005</v>
      </c>
      <c r="K13" s="174">
        <v>39874366.70746097</v>
      </c>
      <c r="L13" s="184">
        <v>21583.906</v>
      </c>
      <c r="M13" s="184">
        <v>22894.333</v>
      </c>
      <c r="N13" s="184">
        <v>1310.4269999999997</v>
      </c>
      <c r="O13" s="184">
        <v>47340082.53183097</v>
      </c>
      <c r="P13" s="184">
        <v>22894.333</v>
      </c>
      <c r="Q13" s="184">
        <v>23931.786</v>
      </c>
      <c r="R13" s="184">
        <v>1037.4530000000013</v>
      </c>
      <c r="S13" s="184">
        <v>39501981.82152869</v>
      </c>
      <c r="T13" s="202">
        <v>23931.786</v>
      </c>
      <c r="U13" s="202">
        <v>24826.363</v>
      </c>
      <c r="V13" s="202">
        <v>894.5770000000011</v>
      </c>
      <c r="W13" s="202">
        <v>33537268.98701837</v>
      </c>
      <c r="X13" s="202">
        <v>24826.363</v>
      </c>
      <c r="Y13" s="202">
        <v>25673.426</v>
      </c>
      <c r="Z13" s="202">
        <v>847.0629999999983</v>
      </c>
      <c r="AA13" s="202">
        <v>31549107.23618616</v>
      </c>
    </row>
    <row r="14" spans="1:27" ht="19.5">
      <c r="A14" s="169">
        <v>13</v>
      </c>
      <c r="B14" s="169" t="s">
        <v>19</v>
      </c>
      <c r="C14" s="169" t="s">
        <v>52</v>
      </c>
      <c r="D14" s="170">
        <v>13199.751</v>
      </c>
      <c r="E14" s="170">
        <v>14112.15</v>
      </c>
      <c r="F14" s="170">
        <v>912.3989999999994</v>
      </c>
      <c r="G14" s="171">
        <v>31523958.020815253</v>
      </c>
      <c r="H14" s="170">
        <v>14112.15</v>
      </c>
      <c r="I14" s="170">
        <v>14916.103</v>
      </c>
      <c r="J14" s="170">
        <v>803.9529999999995</v>
      </c>
      <c r="K14" s="171">
        <v>28659375.782315176</v>
      </c>
      <c r="L14" s="182">
        <v>14916.103</v>
      </c>
      <c r="M14" s="182">
        <v>15557.828</v>
      </c>
      <c r="N14" s="182">
        <v>641.7250000000004</v>
      </c>
      <c r="O14" s="182">
        <v>23182759.865859948</v>
      </c>
      <c r="P14" s="182">
        <v>15557.828</v>
      </c>
      <c r="Q14" s="182">
        <v>16277.243</v>
      </c>
      <c r="R14" s="182">
        <v>719.4150000000009</v>
      </c>
      <c r="S14" s="182">
        <v>27392391.030856393</v>
      </c>
      <c r="T14" s="199">
        <v>16277.243</v>
      </c>
      <c r="U14" s="199">
        <v>17032.228</v>
      </c>
      <c r="V14" s="199">
        <v>754.9849999999988</v>
      </c>
      <c r="W14" s="199">
        <v>28304030.872875102</v>
      </c>
      <c r="X14" s="199">
        <v>17032.228</v>
      </c>
      <c r="Y14" s="199">
        <v>17881.148</v>
      </c>
      <c r="Z14" s="199">
        <v>848.9200000000019</v>
      </c>
      <c r="AA14" s="199">
        <v>31618271.74005153</v>
      </c>
    </row>
    <row r="15" spans="1:27" ht="19.5">
      <c r="A15" s="172">
        <v>14</v>
      </c>
      <c r="B15" s="172" t="s">
        <v>19</v>
      </c>
      <c r="C15" s="172" t="s">
        <v>54</v>
      </c>
      <c r="D15" s="173">
        <v>23243.774</v>
      </c>
      <c r="E15" s="173">
        <v>24956.993</v>
      </c>
      <c r="F15" s="173">
        <v>1713.2189999999973</v>
      </c>
      <c r="G15" s="174">
        <v>56574153.47042654</v>
      </c>
      <c r="H15" s="173">
        <v>24956.993</v>
      </c>
      <c r="I15" s="173">
        <v>26211.636</v>
      </c>
      <c r="J15" s="173">
        <v>1254.643</v>
      </c>
      <c r="K15" s="174">
        <v>42746605.98076525</v>
      </c>
      <c r="L15" s="184">
        <v>26211.636</v>
      </c>
      <c r="M15" s="184">
        <v>27995.942</v>
      </c>
      <c r="N15" s="184">
        <v>1784.3060000000005</v>
      </c>
      <c r="O15" s="184">
        <v>61606894.795529634</v>
      </c>
      <c r="P15" s="184">
        <v>27995.942</v>
      </c>
      <c r="Q15" s="184">
        <v>29484.352</v>
      </c>
      <c r="R15" s="184">
        <v>1488.4099999999999</v>
      </c>
      <c r="S15" s="184">
        <v>54164000.08445804</v>
      </c>
      <c r="T15" s="202">
        <v>29484.352</v>
      </c>
      <c r="U15" s="202">
        <v>30870.988</v>
      </c>
      <c r="V15" s="202">
        <v>1386.6360000000022</v>
      </c>
      <c r="W15" s="202">
        <v>49683468.15707479</v>
      </c>
      <c r="X15" s="202">
        <v>30870.988</v>
      </c>
      <c r="Y15" s="202">
        <v>32465.998</v>
      </c>
      <c r="Z15" s="202">
        <v>1595.0099999999984</v>
      </c>
      <c r="AA15" s="202">
        <v>56777333.57289784</v>
      </c>
    </row>
    <row r="16" spans="1:27" ht="19.5">
      <c r="A16" s="169">
        <v>15</v>
      </c>
      <c r="B16" s="169" t="s">
        <v>19</v>
      </c>
      <c r="C16" s="169" t="s">
        <v>58</v>
      </c>
      <c r="D16" s="170">
        <v>24503.959</v>
      </c>
      <c r="E16" s="170">
        <v>26286.886</v>
      </c>
      <c r="F16" s="170">
        <v>1782.9269999999997</v>
      </c>
      <c r="G16" s="171">
        <v>58876060.63472756</v>
      </c>
      <c r="H16" s="170">
        <v>26286.886</v>
      </c>
      <c r="I16" s="170">
        <v>27855.208</v>
      </c>
      <c r="J16" s="170">
        <v>1568.3220000000001</v>
      </c>
      <c r="K16" s="171">
        <v>53433879.26682389</v>
      </c>
      <c r="L16" s="182">
        <v>27855.208</v>
      </c>
      <c r="M16" s="182">
        <v>29633.611</v>
      </c>
      <c r="N16" s="182">
        <v>1778.403000000002</v>
      </c>
      <c r="O16" s="182">
        <v>61403081.38013008</v>
      </c>
      <c r="P16" s="182">
        <v>29633.611</v>
      </c>
      <c r="Q16" s="182">
        <v>31097.548</v>
      </c>
      <c r="R16" s="182">
        <v>1463.936999999998</v>
      </c>
      <c r="S16" s="182">
        <v>53273415.11521769</v>
      </c>
      <c r="T16" s="199">
        <v>31097.548</v>
      </c>
      <c r="U16" s="199">
        <v>32556.008</v>
      </c>
      <c r="V16" s="199">
        <v>1458.4600000000028</v>
      </c>
      <c r="W16" s="199">
        <v>52256937.63061634</v>
      </c>
      <c r="X16" s="199">
        <v>32556.008</v>
      </c>
      <c r="Y16" s="199">
        <v>34206.784</v>
      </c>
      <c r="Z16" s="199">
        <v>1650.775999999998</v>
      </c>
      <c r="AA16" s="199">
        <v>58762427.57483275</v>
      </c>
    </row>
    <row r="17" spans="1:27" ht="19.5">
      <c r="A17" s="172">
        <v>16</v>
      </c>
      <c r="B17" s="172" t="s">
        <v>19</v>
      </c>
      <c r="C17" s="172" t="s">
        <v>60</v>
      </c>
      <c r="D17" s="173">
        <v>23218.368</v>
      </c>
      <c r="E17" s="173">
        <v>24878.596</v>
      </c>
      <c r="F17" s="173">
        <v>1660.2280000000028</v>
      </c>
      <c r="G17" s="174">
        <v>54824277.37954087</v>
      </c>
      <c r="H17" s="173">
        <v>24878.596</v>
      </c>
      <c r="I17" s="173">
        <v>26513.449</v>
      </c>
      <c r="J17" s="173">
        <v>1634.8529999999992</v>
      </c>
      <c r="K17" s="174">
        <v>55700639.16785251</v>
      </c>
      <c r="L17" s="184">
        <v>26513.449</v>
      </c>
      <c r="M17" s="184">
        <v>28254.402</v>
      </c>
      <c r="N17" s="184">
        <v>1740.9529999999977</v>
      </c>
      <c r="O17" s="184">
        <v>60110041.83977498</v>
      </c>
      <c r="P17" s="184">
        <v>28254.402</v>
      </c>
      <c r="Q17" s="184">
        <v>29696.999</v>
      </c>
      <c r="R17" s="184">
        <v>1442.5970000000016</v>
      </c>
      <c r="S17" s="184">
        <v>52496841.61611318</v>
      </c>
      <c r="T17" s="202">
        <v>29696.999</v>
      </c>
      <c r="U17" s="202">
        <v>30341.056</v>
      </c>
      <c r="V17" s="202">
        <v>644.0570000000007</v>
      </c>
      <c r="W17" s="202">
        <v>23076701.78103056</v>
      </c>
      <c r="X17" s="202">
        <v>30341.056</v>
      </c>
      <c r="Y17" s="202">
        <v>31919.899</v>
      </c>
      <c r="Z17" s="202">
        <v>1578.8430000000008</v>
      </c>
      <c r="AA17" s="202">
        <v>56201839.28015176</v>
      </c>
    </row>
    <row r="18" spans="1:27" ht="19.5">
      <c r="A18" s="169">
        <v>17</v>
      </c>
      <c r="B18" s="169" t="s">
        <v>19</v>
      </c>
      <c r="C18" s="169" t="s">
        <v>62</v>
      </c>
      <c r="D18" s="170">
        <v>23045.848</v>
      </c>
      <c r="E18" s="170">
        <v>24893.04</v>
      </c>
      <c r="F18" s="170">
        <v>1847.191999999999</v>
      </c>
      <c r="G18" s="171">
        <v>52545680.62823233</v>
      </c>
      <c r="H18" s="170">
        <v>24893.04</v>
      </c>
      <c r="I18" s="170">
        <v>26628.569</v>
      </c>
      <c r="J18" s="170">
        <v>1735.5289999999986</v>
      </c>
      <c r="K18" s="171">
        <v>50935337.356604874</v>
      </c>
      <c r="L18" s="182">
        <v>26628.569</v>
      </c>
      <c r="M18" s="182">
        <v>28500.813</v>
      </c>
      <c r="N18" s="182">
        <v>1872.2439999999988</v>
      </c>
      <c r="O18" s="182">
        <v>55682979.09160833</v>
      </c>
      <c r="P18" s="182">
        <v>28500.813</v>
      </c>
      <c r="Q18" s="182">
        <v>30113.239</v>
      </c>
      <c r="R18" s="182">
        <v>1612.4260000000031</v>
      </c>
      <c r="S18" s="182">
        <v>50541224.671702765</v>
      </c>
      <c r="T18" s="199">
        <v>30113.239</v>
      </c>
      <c r="U18" s="199">
        <v>31455</v>
      </c>
      <c r="V18" s="199">
        <v>1341.7609999999986</v>
      </c>
      <c r="W18" s="199">
        <v>41410345.27172023</v>
      </c>
      <c r="X18" s="199">
        <v>31455</v>
      </c>
      <c r="Y18" s="199">
        <v>33019.023</v>
      </c>
      <c r="Z18" s="199">
        <v>1564.023000000001</v>
      </c>
      <c r="AA18" s="199">
        <v>47955863.21962653</v>
      </c>
    </row>
    <row r="19" spans="1:27" ht="19.5">
      <c r="A19" s="172">
        <v>18</v>
      </c>
      <c r="B19" s="172" t="s">
        <v>19</v>
      </c>
      <c r="C19" s="172" t="s">
        <v>65</v>
      </c>
      <c r="D19" s="173">
        <v>23429.514</v>
      </c>
      <c r="E19" s="173">
        <v>25162.936</v>
      </c>
      <c r="F19" s="173">
        <v>1733.4220000000023</v>
      </c>
      <c r="G19" s="174">
        <v>57241299.71533937</v>
      </c>
      <c r="H19" s="173">
        <v>25162.936</v>
      </c>
      <c r="I19" s="173">
        <v>26828.771</v>
      </c>
      <c r="J19" s="173">
        <v>1665.8349999999991</v>
      </c>
      <c r="K19" s="174">
        <v>56756218.600803606</v>
      </c>
      <c r="L19" s="184">
        <v>26828.771</v>
      </c>
      <c r="M19" s="184">
        <v>28647.54</v>
      </c>
      <c r="N19" s="184">
        <v>1818.7690000000002</v>
      </c>
      <c r="O19" s="184">
        <v>62796801.91647095</v>
      </c>
      <c r="P19" s="184">
        <v>28647.54</v>
      </c>
      <c r="Q19" s="184">
        <v>30144.147</v>
      </c>
      <c r="R19" s="184">
        <v>1496.607</v>
      </c>
      <c r="S19" s="184">
        <v>54462293.100960426</v>
      </c>
      <c r="T19" s="202">
        <v>30144.147</v>
      </c>
      <c r="U19" s="202">
        <v>31604.815</v>
      </c>
      <c r="V19" s="202">
        <v>1460.6679999999978</v>
      </c>
      <c r="W19" s="202">
        <v>52336050.74876023</v>
      </c>
      <c r="X19" s="202">
        <v>31604.815</v>
      </c>
      <c r="Y19" s="202">
        <v>33252.795</v>
      </c>
      <c r="Z19" s="202">
        <v>1647.9799999999996</v>
      </c>
      <c r="AA19" s="202">
        <v>58662898.7789821</v>
      </c>
    </row>
    <row r="20" spans="1:27" ht="19.5">
      <c r="A20" s="169">
        <v>19</v>
      </c>
      <c r="B20" s="169" t="s">
        <v>19</v>
      </c>
      <c r="C20" s="169" t="s">
        <v>180</v>
      </c>
      <c r="D20" s="170">
        <v>47206.068</v>
      </c>
      <c r="E20" s="170">
        <v>50619.04</v>
      </c>
      <c r="F20" s="170">
        <v>3412.9720000000016</v>
      </c>
      <c r="G20" s="171">
        <v>91506643.02156211</v>
      </c>
      <c r="H20" s="170">
        <v>50619.04</v>
      </c>
      <c r="I20" s="170">
        <v>53793.394</v>
      </c>
      <c r="J20" s="170">
        <v>3174.3539999999994</v>
      </c>
      <c r="K20" s="171">
        <v>87807465.49516821</v>
      </c>
      <c r="L20" s="182">
        <v>53793.394</v>
      </c>
      <c r="M20" s="182">
        <v>57390.184</v>
      </c>
      <c r="N20" s="182">
        <v>3596.790000000001</v>
      </c>
      <c r="O20" s="182">
        <v>100823393.96283132</v>
      </c>
      <c r="P20" s="182">
        <v>57390.184</v>
      </c>
      <c r="Q20" s="182">
        <v>60422.123</v>
      </c>
      <c r="R20" s="182">
        <v>3031.9389999999985</v>
      </c>
      <c r="S20" s="182">
        <v>89570060.65265785</v>
      </c>
      <c r="T20" s="199">
        <v>60422.123</v>
      </c>
      <c r="U20" s="199">
        <v>63211.252</v>
      </c>
      <c r="V20" s="199">
        <v>2789.129000000001</v>
      </c>
      <c r="W20" s="199">
        <v>81130015.91606237</v>
      </c>
      <c r="X20" s="199">
        <v>63211.252</v>
      </c>
      <c r="Y20" s="199">
        <v>66423.355</v>
      </c>
      <c r="Z20" s="199">
        <v>3212.1029999999955</v>
      </c>
      <c r="AA20" s="199">
        <v>92825761.19370396</v>
      </c>
    </row>
    <row r="21" spans="1:27" ht="19.5">
      <c r="A21" s="172">
        <v>20</v>
      </c>
      <c r="B21" s="172" t="s">
        <v>19</v>
      </c>
      <c r="C21" s="172" t="s">
        <v>179</v>
      </c>
      <c r="D21" s="173">
        <v>23432.392</v>
      </c>
      <c r="E21" s="173">
        <v>25194.613</v>
      </c>
      <c r="F21" s="173">
        <v>1762.2210000000014</v>
      </c>
      <c r="G21" s="174">
        <v>50128574.540364146</v>
      </c>
      <c r="H21" s="173">
        <v>25194.613</v>
      </c>
      <c r="I21" s="173">
        <v>26799.271</v>
      </c>
      <c r="J21" s="173">
        <v>1604.6579999999994</v>
      </c>
      <c r="K21" s="174">
        <v>47094457.40864883</v>
      </c>
      <c r="L21" s="184">
        <v>26799.271</v>
      </c>
      <c r="M21" s="184">
        <v>28394.762</v>
      </c>
      <c r="N21" s="184">
        <v>1595.4909999999982</v>
      </c>
      <c r="O21" s="184">
        <v>47451983.81933616</v>
      </c>
      <c r="P21" s="184">
        <v>28394.762</v>
      </c>
      <c r="Q21" s="184">
        <v>29043.829</v>
      </c>
      <c r="R21" s="184">
        <v>649.0670000000027</v>
      </c>
      <c r="S21" s="184">
        <v>20344897.11403077</v>
      </c>
      <c r="T21" s="202">
        <v>29043.829</v>
      </c>
      <c r="U21" s="202">
        <v>29376</v>
      </c>
      <c r="V21" s="202">
        <v>332.17099999999846</v>
      </c>
      <c r="W21" s="202">
        <v>10251688.489419898</v>
      </c>
      <c r="X21" s="202">
        <v>29376</v>
      </c>
      <c r="Y21" s="202">
        <v>29739.706</v>
      </c>
      <c r="Z21" s="202">
        <v>363.7059999999983</v>
      </c>
      <c r="AA21" s="202">
        <v>11151904.536031373</v>
      </c>
    </row>
    <row r="22" spans="1:27" ht="19.5">
      <c r="A22" s="169">
        <v>21</v>
      </c>
      <c r="B22" s="169" t="s">
        <v>19</v>
      </c>
      <c r="C22" s="169" t="s">
        <v>195</v>
      </c>
      <c r="D22" s="170">
        <v>31909</v>
      </c>
      <c r="E22" s="170">
        <v>31909</v>
      </c>
      <c r="F22" s="170">
        <v>0</v>
      </c>
      <c r="G22" s="171">
        <v>0</v>
      </c>
      <c r="H22" s="170">
        <v>31909</v>
      </c>
      <c r="I22" s="170">
        <v>31909</v>
      </c>
      <c r="J22" s="170">
        <v>0</v>
      </c>
      <c r="K22" s="171">
        <v>0</v>
      </c>
      <c r="L22" s="182">
        <v>31909</v>
      </c>
      <c r="M22" s="182">
        <v>31909</v>
      </c>
      <c r="N22" s="182">
        <v>0</v>
      </c>
      <c r="O22" s="182">
        <v>0</v>
      </c>
      <c r="P22" s="182">
        <v>31909</v>
      </c>
      <c r="Q22" s="182">
        <v>31909</v>
      </c>
      <c r="R22" s="182">
        <v>0</v>
      </c>
      <c r="S22" s="182">
        <v>0</v>
      </c>
      <c r="T22" s="199">
        <v>31909</v>
      </c>
      <c r="U22" s="199">
        <v>31909</v>
      </c>
      <c r="V22" s="199">
        <v>0</v>
      </c>
      <c r="W22" s="199">
        <v>0</v>
      </c>
      <c r="X22" s="199">
        <v>31909</v>
      </c>
      <c r="Y22" s="199">
        <v>31909</v>
      </c>
      <c r="Z22" s="199">
        <v>0</v>
      </c>
      <c r="AA22" s="199">
        <v>0</v>
      </c>
    </row>
    <row r="23" spans="1:27" ht="19.5">
      <c r="A23" s="172">
        <v>22</v>
      </c>
      <c r="B23" s="172" t="s">
        <v>19</v>
      </c>
      <c r="C23" s="172" t="s">
        <v>266</v>
      </c>
      <c r="D23" s="173">
        <v>7200</v>
      </c>
      <c r="E23" s="173">
        <v>8263</v>
      </c>
      <c r="F23" s="173">
        <v>1063</v>
      </c>
      <c r="G23" s="174">
        <v>17411441.897791013</v>
      </c>
      <c r="H23" s="173">
        <v>8263</v>
      </c>
      <c r="I23" s="173">
        <v>9961</v>
      </c>
      <c r="J23" s="173">
        <v>1698</v>
      </c>
      <c r="K23" s="174">
        <v>28689783.410599206</v>
      </c>
      <c r="L23" s="184">
        <v>9961</v>
      </c>
      <c r="M23" s="184">
        <v>11579</v>
      </c>
      <c r="N23" s="184">
        <v>1618</v>
      </c>
      <c r="O23" s="184">
        <v>27701922.24614121</v>
      </c>
      <c r="P23" s="184">
        <v>11579</v>
      </c>
      <c r="Q23" s="184">
        <v>13194</v>
      </c>
      <c r="R23" s="184">
        <v>1615</v>
      </c>
      <c r="S23" s="184">
        <v>29133436.778489865</v>
      </c>
      <c r="T23" s="202">
        <v>13194</v>
      </c>
      <c r="U23" s="202">
        <v>14684</v>
      </c>
      <c r="V23" s="202">
        <v>1490</v>
      </c>
      <c r="W23" s="202">
        <v>26467164.575021263</v>
      </c>
      <c r="X23" s="202">
        <v>14684</v>
      </c>
      <c r="Y23" s="202">
        <v>15512</v>
      </c>
      <c r="Z23" s="202">
        <v>828</v>
      </c>
      <c r="AA23" s="202">
        <v>14612716.326193599</v>
      </c>
    </row>
    <row r="24" spans="1:27" ht="19.5">
      <c r="A24" s="169">
        <v>23</v>
      </c>
      <c r="B24" s="169" t="s">
        <v>19</v>
      </c>
      <c r="C24" s="169" t="s">
        <v>307</v>
      </c>
      <c r="D24" s="170">
        <v>218571.7</v>
      </c>
      <c r="E24" s="170">
        <v>233696.52</v>
      </c>
      <c r="F24" s="170">
        <v>15124.819999999978</v>
      </c>
      <c r="G24" s="171">
        <v>437424848.977575</v>
      </c>
      <c r="H24" s="170">
        <v>233696.52</v>
      </c>
      <c r="I24" s="170">
        <v>249599.58</v>
      </c>
      <c r="J24" s="170">
        <v>15903.059999999998</v>
      </c>
      <c r="K24" s="171">
        <v>474524897.2666349</v>
      </c>
      <c r="L24" s="182">
        <v>249599.58</v>
      </c>
      <c r="M24" s="182">
        <v>266278.58</v>
      </c>
      <c r="N24" s="182">
        <v>16679.00000000003</v>
      </c>
      <c r="O24" s="182">
        <v>504336753.4586517</v>
      </c>
      <c r="P24" s="182">
        <v>266278.58</v>
      </c>
      <c r="Q24" s="182">
        <v>278920.68</v>
      </c>
      <c r="R24" s="182">
        <v>12642.099999999977</v>
      </c>
      <c r="S24" s="182">
        <v>402882512.21530646</v>
      </c>
      <c r="T24" s="199">
        <v>278920.68</v>
      </c>
      <c r="U24" s="199">
        <v>289343.94</v>
      </c>
      <c r="V24" s="199">
        <v>10423.26000000001</v>
      </c>
      <c r="W24" s="199">
        <v>327061724.3917331</v>
      </c>
      <c r="X24" s="199">
        <v>289343.94</v>
      </c>
      <c r="Y24" s="199">
        <v>302238.54</v>
      </c>
      <c r="Z24" s="199">
        <v>12894.599999999977</v>
      </c>
      <c r="AA24" s="199">
        <v>401974581.10138124</v>
      </c>
    </row>
    <row r="25" spans="1:27" ht="19.5">
      <c r="A25" s="172">
        <v>24</v>
      </c>
      <c r="B25" s="172" t="s">
        <v>19</v>
      </c>
      <c r="C25" s="172" t="s">
        <v>308</v>
      </c>
      <c r="D25" s="173">
        <v>216743.36</v>
      </c>
      <c r="E25" s="173">
        <v>231893.74</v>
      </c>
      <c r="F25" s="173">
        <v>15150.380000000005</v>
      </c>
      <c r="G25" s="174">
        <v>438164069.61887044</v>
      </c>
      <c r="H25" s="173">
        <v>231893.74</v>
      </c>
      <c r="I25" s="173">
        <v>247940.68</v>
      </c>
      <c r="J25" s="173">
        <v>16046.940000000002</v>
      </c>
      <c r="K25" s="174">
        <v>478818073.6879479</v>
      </c>
      <c r="L25" s="184">
        <v>247940.68</v>
      </c>
      <c r="M25" s="184">
        <v>264946.98</v>
      </c>
      <c r="N25" s="184">
        <v>17006.29999999999</v>
      </c>
      <c r="O25" s="184">
        <v>514233594.9603602</v>
      </c>
      <c r="P25" s="184">
        <v>264946.98</v>
      </c>
      <c r="Q25" s="184">
        <v>277355.24</v>
      </c>
      <c r="R25" s="184">
        <v>12408.26000000001</v>
      </c>
      <c r="S25" s="184">
        <v>395430423.82362986</v>
      </c>
      <c r="T25" s="202">
        <v>277355.24</v>
      </c>
      <c r="U25" s="202">
        <v>288062.94</v>
      </c>
      <c r="V25" s="202">
        <v>10707.700000000012</v>
      </c>
      <c r="W25" s="202">
        <v>335986901.05296826</v>
      </c>
      <c r="X25" s="202">
        <v>288062.94</v>
      </c>
      <c r="Y25" s="202">
        <v>300908.06</v>
      </c>
      <c r="Z25" s="202">
        <v>12845.119999999995</v>
      </c>
      <c r="AA25" s="202">
        <v>400432098.025296</v>
      </c>
    </row>
    <row r="26" spans="1:27" ht="19.5">
      <c r="A26" s="169">
        <v>25</v>
      </c>
      <c r="B26" s="169" t="s">
        <v>19</v>
      </c>
      <c r="C26" s="169" t="s">
        <v>309</v>
      </c>
      <c r="D26" s="170">
        <v>217962.5</v>
      </c>
      <c r="E26" s="170">
        <v>233039.92</v>
      </c>
      <c r="F26" s="170">
        <v>15077.420000000013</v>
      </c>
      <c r="G26" s="171">
        <v>436053993.79771024</v>
      </c>
      <c r="H26" s="170">
        <v>233039.92</v>
      </c>
      <c r="I26" s="170">
        <v>248878.5</v>
      </c>
      <c r="J26" s="170">
        <v>15838.579999999987</v>
      </c>
      <c r="K26" s="171">
        <v>472600904.9421541</v>
      </c>
      <c r="L26" s="182">
        <v>248878.5</v>
      </c>
      <c r="M26" s="182">
        <v>265568.68</v>
      </c>
      <c r="N26" s="182">
        <v>16690.179999999993</v>
      </c>
      <c r="O26" s="182">
        <v>504674812.389262</v>
      </c>
      <c r="P26" s="182">
        <v>265568.68</v>
      </c>
      <c r="Q26" s="182">
        <v>278115.66</v>
      </c>
      <c r="R26" s="182">
        <v>12546.979999999981</v>
      </c>
      <c r="S26" s="182">
        <v>399851197.43675554</v>
      </c>
      <c r="T26" s="199">
        <v>278115.66</v>
      </c>
      <c r="U26" s="199">
        <v>288506.28</v>
      </c>
      <c r="V26" s="199">
        <v>10390.620000000054</v>
      </c>
      <c r="W26" s="199">
        <v>326037544.3670449</v>
      </c>
      <c r="X26" s="199">
        <v>288506.28</v>
      </c>
      <c r="Y26" s="199">
        <v>301306.62</v>
      </c>
      <c r="Z26" s="199">
        <v>12800.339999999967</v>
      </c>
      <c r="AA26" s="199">
        <v>399036132.1371156</v>
      </c>
    </row>
    <row r="27" spans="1:27" ht="19.5">
      <c r="A27" s="172">
        <v>26</v>
      </c>
      <c r="B27" s="172" t="s">
        <v>19</v>
      </c>
      <c r="C27" s="172" t="s">
        <v>310</v>
      </c>
      <c r="D27" s="173">
        <v>354144.48</v>
      </c>
      <c r="E27" s="173">
        <v>380048.94</v>
      </c>
      <c r="F27" s="173">
        <v>25904.46000000002</v>
      </c>
      <c r="G27" s="174">
        <v>749182767.3549608</v>
      </c>
      <c r="H27" s="173">
        <v>380048.94</v>
      </c>
      <c r="I27" s="173">
        <v>401365.89</v>
      </c>
      <c r="J27" s="173">
        <v>21316.95000000001</v>
      </c>
      <c r="K27" s="174">
        <v>636067744.7477404</v>
      </c>
      <c r="L27" s="184">
        <v>401365.89</v>
      </c>
      <c r="M27" s="184">
        <v>424077.66</v>
      </c>
      <c r="N27" s="184">
        <v>22711.76999999996</v>
      </c>
      <c r="O27" s="184">
        <v>686754622.4053937</v>
      </c>
      <c r="P27" s="184">
        <v>424077.66</v>
      </c>
      <c r="Q27" s="184">
        <v>440172.24</v>
      </c>
      <c r="R27" s="184">
        <v>16094.580000000016</v>
      </c>
      <c r="S27" s="184">
        <v>512907256.18767816</v>
      </c>
      <c r="T27" s="202">
        <v>440172.24</v>
      </c>
      <c r="U27" s="202">
        <v>453544.71</v>
      </c>
      <c r="V27" s="202">
        <v>13372.47000000003</v>
      </c>
      <c r="W27" s="202">
        <v>419602225.9424332</v>
      </c>
      <c r="X27" s="202">
        <v>453544.71</v>
      </c>
      <c r="Y27" s="202">
        <v>470478.96</v>
      </c>
      <c r="Z27" s="202">
        <v>16934.25</v>
      </c>
      <c r="AA27" s="202">
        <v>527906104.1068414</v>
      </c>
    </row>
    <row r="28" spans="1:27" ht="19.5">
      <c r="A28" s="169">
        <v>27</v>
      </c>
      <c r="B28" s="169" t="s">
        <v>19</v>
      </c>
      <c r="C28" s="169" t="s">
        <v>189</v>
      </c>
      <c r="D28" s="170">
        <v>324985.72</v>
      </c>
      <c r="E28" s="170">
        <v>352979.48</v>
      </c>
      <c r="F28" s="170">
        <v>27993.76000000001</v>
      </c>
      <c r="G28" s="171">
        <v>568209794.2112964</v>
      </c>
      <c r="H28" s="170">
        <v>352979.48</v>
      </c>
      <c r="I28" s="170">
        <v>374295.12</v>
      </c>
      <c r="J28" s="170">
        <v>21315.640000000014</v>
      </c>
      <c r="K28" s="171">
        <v>446343102.82898223</v>
      </c>
      <c r="L28" s="182">
        <v>374295.12</v>
      </c>
      <c r="M28" s="182">
        <v>404300</v>
      </c>
      <c r="N28" s="182">
        <v>30004.880000000005</v>
      </c>
      <c r="O28" s="182">
        <v>636674019.606396</v>
      </c>
      <c r="P28" s="182">
        <v>404300</v>
      </c>
      <c r="Q28" s="182">
        <v>426627.12</v>
      </c>
      <c r="R28" s="182">
        <v>22327.119999999995</v>
      </c>
      <c r="S28" s="182">
        <v>499228674.25641006</v>
      </c>
      <c r="T28" s="199">
        <v>426627.12</v>
      </c>
      <c r="U28" s="199">
        <v>446697.6</v>
      </c>
      <c r="V28" s="199">
        <v>20070.47999999998</v>
      </c>
      <c r="W28" s="199">
        <v>441886716.2269324</v>
      </c>
      <c r="X28" s="199">
        <v>446697.6</v>
      </c>
      <c r="Y28" s="199">
        <v>470204.6</v>
      </c>
      <c r="Z28" s="199">
        <v>23507</v>
      </c>
      <c r="AA28" s="199">
        <v>514189527.0236804</v>
      </c>
    </row>
    <row r="29" spans="1:27" ht="19.5">
      <c r="A29" s="172">
        <v>28</v>
      </c>
      <c r="B29" s="172" t="s">
        <v>199</v>
      </c>
      <c r="C29" s="172" t="s">
        <v>187</v>
      </c>
      <c r="D29" s="173">
        <v>21934.555</v>
      </c>
      <c r="E29" s="173">
        <v>23748.123</v>
      </c>
      <c r="F29" s="173">
        <v>1813.5679999999993</v>
      </c>
      <c r="G29" s="174">
        <v>46056926.642851435</v>
      </c>
      <c r="H29" s="173">
        <v>23748.123</v>
      </c>
      <c r="I29" s="173">
        <v>25740.331</v>
      </c>
      <c r="J29" s="173">
        <v>1992.2079999999987</v>
      </c>
      <c r="K29" s="174">
        <v>52197057.17243188</v>
      </c>
      <c r="L29" s="184">
        <v>25740.331</v>
      </c>
      <c r="M29" s="184">
        <v>27906.067</v>
      </c>
      <c r="N29" s="184">
        <v>2165.736000000001</v>
      </c>
      <c r="O29" s="184">
        <v>57502207.87490857</v>
      </c>
      <c r="P29" s="184">
        <v>27906.067</v>
      </c>
      <c r="Q29" s="184">
        <v>29429.115</v>
      </c>
      <c r="R29" s="184">
        <v>1523.0480000000025</v>
      </c>
      <c r="S29" s="184">
        <v>42616648.3513626</v>
      </c>
      <c r="T29" s="202">
        <v>29429.115</v>
      </c>
      <c r="U29" s="202">
        <v>30661.468</v>
      </c>
      <c r="V29" s="202">
        <v>1232.3529999999992</v>
      </c>
      <c r="W29" s="202">
        <v>33952685.1113731</v>
      </c>
      <c r="X29" s="202">
        <v>30661.468</v>
      </c>
      <c r="Y29" s="202">
        <v>32183.176</v>
      </c>
      <c r="Z29" s="202">
        <v>1521.7079999999987</v>
      </c>
      <c r="AA29" s="202">
        <v>41652165.858205974</v>
      </c>
    </row>
    <row r="30" spans="1:27" ht="19.5">
      <c r="A30" s="169">
        <v>29</v>
      </c>
      <c r="B30" s="169" t="s">
        <v>199</v>
      </c>
      <c r="C30" s="169" t="s">
        <v>187</v>
      </c>
      <c r="D30" s="170">
        <v>19591.308</v>
      </c>
      <c r="E30" s="170">
        <v>21283.674</v>
      </c>
      <c r="F30" s="170">
        <v>1692.3659999999982</v>
      </c>
      <c r="G30" s="171">
        <v>42978910.47639562</v>
      </c>
      <c r="H30" s="170">
        <v>21283.674</v>
      </c>
      <c r="I30" s="170">
        <v>22909.108</v>
      </c>
      <c r="J30" s="170">
        <v>1625.434000000001</v>
      </c>
      <c r="K30" s="171">
        <v>42587356.05319061</v>
      </c>
      <c r="L30" s="182">
        <v>22909.108</v>
      </c>
      <c r="M30" s="182">
        <v>24708</v>
      </c>
      <c r="N30" s="182">
        <v>1798.8919999999998</v>
      </c>
      <c r="O30" s="182">
        <v>47762174.95046024</v>
      </c>
      <c r="P30" s="182">
        <v>24708</v>
      </c>
      <c r="Q30" s="182">
        <v>26084.027</v>
      </c>
      <c r="R30" s="182">
        <v>1376.0269999999982</v>
      </c>
      <c r="S30" s="182">
        <v>38502830.364492945</v>
      </c>
      <c r="T30" s="199">
        <v>26084.027</v>
      </c>
      <c r="U30" s="199">
        <v>27140.011</v>
      </c>
      <c r="V30" s="199">
        <v>1055.9840000000004</v>
      </c>
      <c r="W30" s="199">
        <v>29093524.52961793</v>
      </c>
      <c r="X30" s="199">
        <v>27140.011</v>
      </c>
      <c r="Y30" s="199">
        <v>28551.785</v>
      </c>
      <c r="Z30" s="199">
        <v>1411.7740000000013</v>
      </c>
      <c r="AA30" s="199">
        <v>38643054.25370898</v>
      </c>
    </row>
    <row r="31" spans="1:27" ht="19.5">
      <c r="A31" s="172">
        <v>30</v>
      </c>
      <c r="B31" s="172" t="s">
        <v>199</v>
      </c>
      <c r="C31" s="172" t="s">
        <v>200</v>
      </c>
      <c r="D31" s="173">
        <v>16920.889</v>
      </c>
      <c r="E31" s="173">
        <v>18590.731</v>
      </c>
      <c r="F31" s="173">
        <v>1669.8420000000006</v>
      </c>
      <c r="G31" s="174">
        <v>37008781.98733782</v>
      </c>
      <c r="H31" s="173">
        <v>18590.731</v>
      </c>
      <c r="I31" s="173">
        <v>20153.12</v>
      </c>
      <c r="J31" s="173">
        <v>1562.3889999999992</v>
      </c>
      <c r="K31" s="174">
        <v>35723364.40793406</v>
      </c>
      <c r="L31" s="184">
        <v>20153.12</v>
      </c>
      <c r="M31" s="184">
        <v>21689.216</v>
      </c>
      <c r="N31" s="184">
        <v>1536.0960000000014</v>
      </c>
      <c r="O31" s="184">
        <v>35591177.2573936</v>
      </c>
      <c r="P31" s="184">
        <v>21689.216</v>
      </c>
      <c r="Q31" s="184">
        <v>22946.474</v>
      </c>
      <c r="R31" s="184">
        <v>1257.257999999998</v>
      </c>
      <c r="S31" s="184">
        <v>30697916.50564317</v>
      </c>
      <c r="T31" s="202">
        <v>22946.474</v>
      </c>
      <c r="U31" s="202">
        <v>24086.139</v>
      </c>
      <c r="V31" s="202">
        <v>1139.6650000000009</v>
      </c>
      <c r="W31" s="202">
        <v>27399497.23870883</v>
      </c>
      <c r="X31" s="202">
        <v>24086.139</v>
      </c>
      <c r="Y31" s="202">
        <v>25098.394</v>
      </c>
      <c r="Z31" s="202">
        <v>1012.255000000001</v>
      </c>
      <c r="AA31" s="202">
        <v>24178302.787922293</v>
      </c>
    </row>
    <row r="32" spans="1:27" ht="19.5">
      <c r="A32" s="169">
        <v>31</v>
      </c>
      <c r="B32" s="169" t="s">
        <v>199</v>
      </c>
      <c r="C32" s="169" t="s">
        <v>230</v>
      </c>
      <c r="D32" s="170">
        <v>54098.076</v>
      </c>
      <c r="E32" s="170">
        <v>59410.366</v>
      </c>
      <c r="F32" s="170">
        <v>5312.290000000001</v>
      </c>
      <c r="G32" s="171">
        <v>99292655.35474592</v>
      </c>
      <c r="H32" s="170">
        <v>59410.366</v>
      </c>
      <c r="I32" s="170">
        <v>62889.824</v>
      </c>
      <c r="J32" s="170">
        <v>3479.4579999999987</v>
      </c>
      <c r="K32" s="171">
        <v>67089831.06918659</v>
      </c>
      <c r="L32" s="182">
        <v>62889.824</v>
      </c>
      <c r="M32" s="182">
        <v>62889.824</v>
      </c>
      <c r="N32" s="182">
        <v>0</v>
      </c>
      <c r="O32" s="182">
        <v>0</v>
      </c>
      <c r="P32" s="182">
        <v>62889.824</v>
      </c>
      <c r="Q32" s="182">
        <v>62889.87</v>
      </c>
      <c r="R32" s="182">
        <v>0.046000000002095476</v>
      </c>
      <c r="S32" s="182">
        <v>947.0567551288617</v>
      </c>
      <c r="T32" s="199">
        <v>62889.87</v>
      </c>
      <c r="U32" s="199">
        <v>63502.651</v>
      </c>
      <c r="V32" s="199">
        <v>612.7809999999954</v>
      </c>
      <c r="W32" s="199">
        <v>12422683.949009357</v>
      </c>
      <c r="X32" s="199">
        <v>63502.651</v>
      </c>
      <c r="Y32" s="199">
        <v>68110.771</v>
      </c>
      <c r="Z32" s="199">
        <v>4608.119999999995</v>
      </c>
      <c r="AA32" s="199">
        <v>92813070.68709527</v>
      </c>
    </row>
    <row r="33" spans="1:27" ht="19.5">
      <c r="A33" s="172">
        <v>32</v>
      </c>
      <c r="B33" s="172" t="s">
        <v>199</v>
      </c>
      <c r="C33" s="172" t="s">
        <v>213</v>
      </c>
      <c r="D33" s="173">
        <v>14582</v>
      </c>
      <c r="E33" s="173">
        <v>17816.613</v>
      </c>
      <c r="F33" s="173">
        <v>3234.613000000001</v>
      </c>
      <c r="G33" s="174">
        <v>60458543.07934636</v>
      </c>
      <c r="H33" s="173">
        <v>17816.613</v>
      </c>
      <c r="I33" s="173">
        <v>19471</v>
      </c>
      <c r="J33" s="173">
        <v>1654.3869999999988</v>
      </c>
      <c r="K33" s="174">
        <v>31899377.533241775</v>
      </c>
      <c r="L33" s="184">
        <v>19471</v>
      </c>
      <c r="M33" s="184">
        <v>20912.842</v>
      </c>
      <c r="N33" s="184">
        <v>1441.8420000000006</v>
      </c>
      <c r="O33" s="184">
        <v>28171734.476491444</v>
      </c>
      <c r="P33" s="184">
        <v>20912.842</v>
      </c>
      <c r="Q33" s="184">
        <v>22144.91</v>
      </c>
      <c r="R33" s="184">
        <v>1232.0679999999993</v>
      </c>
      <c r="S33" s="184">
        <v>25366050.480977215</v>
      </c>
      <c r="T33" s="202">
        <v>22144.91</v>
      </c>
      <c r="U33" s="202">
        <v>23243.463</v>
      </c>
      <c r="V33" s="202">
        <v>1098.5529999999999</v>
      </c>
      <c r="W33" s="202">
        <v>22270561.130707677</v>
      </c>
      <c r="X33" s="202">
        <v>23243.463</v>
      </c>
      <c r="Y33" s="202">
        <v>24571.774</v>
      </c>
      <c r="Z33" s="202">
        <v>1328.3110000000015</v>
      </c>
      <c r="AA33" s="202">
        <v>26753778.70746562</v>
      </c>
    </row>
    <row r="34" spans="1:27" ht="19.5">
      <c r="A34" s="169">
        <v>33</v>
      </c>
      <c r="B34" s="169" t="s">
        <v>199</v>
      </c>
      <c r="C34" s="169" t="s">
        <v>214</v>
      </c>
      <c r="D34" s="170">
        <v>14656</v>
      </c>
      <c r="E34" s="170">
        <v>17547.933</v>
      </c>
      <c r="F34" s="170">
        <v>2891.933000000001</v>
      </c>
      <c r="G34" s="171">
        <v>54053469.723606296</v>
      </c>
      <c r="H34" s="170">
        <v>17547.933</v>
      </c>
      <c r="I34" s="170">
        <v>19354.911</v>
      </c>
      <c r="J34" s="170">
        <v>1806.9779999999992</v>
      </c>
      <c r="K34" s="171">
        <v>34841589.915939964</v>
      </c>
      <c r="L34" s="182">
        <v>19354.911</v>
      </c>
      <c r="M34" s="182">
        <v>21175.933</v>
      </c>
      <c r="N34" s="182">
        <v>1821.0220000000008</v>
      </c>
      <c r="O34" s="182">
        <v>35580423.00047398</v>
      </c>
      <c r="P34" s="182">
        <v>21175.933</v>
      </c>
      <c r="Q34" s="182">
        <v>22377.849</v>
      </c>
      <c r="R34" s="182">
        <v>1201.9159999999974</v>
      </c>
      <c r="S34" s="182">
        <v>24745275.366208814</v>
      </c>
      <c r="T34" s="199">
        <v>22377.849</v>
      </c>
      <c r="U34" s="199">
        <v>23329.645</v>
      </c>
      <c r="V34" s="199">
        <v>951.7960000000021</v>
      </c>
      <c r="W34" s="199">
        <v>19295410.41894482</v>
      </c>
      <c r="X34" s="199">
        <v>23329.645</v>
      </c>
      <c r="Y34" s="199">
        <v>24701</v>
      </c>
      <c r="Z34" s="199">
        <v>1371.3549999999996</v>
      </c>
      <c r="AA34" s="199">
        <v>27620736.55896583</v>
      </c>
    </row>
    <row r="35" spans="1:27" ht="19.5">
      <c r="A35" s="172">
        <v>34</v>
      </c>
      <c r="B35" s="172" t="s">
        <v>199</v>
      </c>
      <c r="C35" s="172" t="s">
        <v>211</v>
      </c>
      <c r="D35" s="173">
        <v>15782</v>
      </c>
      <c r="E35" s="173">
        <v>16804</v>
      </c>
      <c r="F35" s="173">
        <v>1022</v>
      </c>
      <c r="G35" s="174">
        <v>21696539.642526</v>
      </c>
      <c r="H35" s="173">
        <v>16804</v>
      </c>
      <c r="I35" s="173">
        <v>18452.497</v>
      </c>
      <c r="J35" s="173">
        <v>1648.4969999999994</v>
      </c>
      <c r="K35" s="174">
        <v>36104041.75308357</v>
      </c>
      <c r="L35" s="184">
        <v>18452.497</v>
      </c>
      <c r="M35" s="184">
        <v>20219.79</v>
      </c>
      <c r="N35" s="184">
        <v>1767.2930000000015</v>
      </c>
      <c r="O35" s="184">
        <v>39222445.288668714</v>
      </c>
      <c r="P35" s="184">
        <v>20219.79</v>
      </c>
      <c r="Q35" s="184">
        <v>21563.573</v>
      </c>
      <c r="R35" s="184">
        <v>1343.7829999999994</v>
      </c>
      <c r="S35" s="184">
        <v>31427272.945471678</v>
      </c>
      <c r="T35" s="202">
        <v>21563.573</v>
      </c>
      <c r="U35" s="202">
        <v>22685.902</v>
      </c>
      <c r="V35" s="202">
        <v>1122.328999999998</v>
      </c>
      <c r="W35" s="202">
        <v>25845280.66375549</v>
      </c>
      <c r="X35" s="202">
        <v>22685.902</v>
      </c>
      <c r="Y35" s="202">
        <v>23952.674</v>
      </c>
      <c r="Z35" s="202">
        <v>1266.7720000000008</v>
      </c>
      <c r="AA35" s="202">
        <v>28982185.940400977</v>
      </c>
    </row>
    <row r="36" spans="1:27" ht="19.5">
      <c r="A36" s="169">
        <v>35</v>
      </c>
      <c r="B36" s="169" t="s">
        <v>199</v>
      </c>
      <c r="C36" s="169" t="s">
        <v>243</v>
      </c>
      <c r="D36" s="170">
        <v>11713</v>
      </c>
      <c r="E36" s="170">
        <v>13162</v>
      </c>
      <c r="F36" s="170">
        <v>1449</v>
      </c>
      <c r="G36" s="171">
        <v>30761532.23289645</v>
      </c>
      <c r="H36" s="170">
        <v>13162</v>
      </c>
      <c r="I36" s="170">
        <v>14920</v>
      </c>
      <c r="J36" s="170">
        <v>1758</v>
      </c>
      <c r="K36" s="171">
        <v>38502287.47878882</v>
      </c>
      <c r="L36" s="182">
        <v>14920</v>
      </c>
      <c r="M36" s="182">
        <v>16587.61</v>
      </c>
      <c r="N36" s="182">
        <v>1667.6100000000006</v>
      </c>
      <c r="O36" s="182">
        <v>37010129.04359198</v>
      </c>
      <c r="P36" s="182">
        <v>16587.61</v>
      </c>
      <c r="Q36" s="182">
        <v>18005.215</v>
      </c>
      <c r="R36" s="182">
        <v>1417.6049999999996</v>
      </c>
      <c r="S36" s="182">
        <v>33153760.141232166</v>
      </c>
      <c r="T36" s="199">
        <v>18005.215</v>
      </c>
      <c r="U36" s="199">
        <v>19165.776</v>
      </c>
      <c r="V36" s="199">
        <v>1160.5610000000015</v>
      </c>
      <c r="W36" s="199">
        <v>26725696.985829316</v>
      </c>
      <c r="X36" s="199">
        <v>19165.776</v>
      </c>
      <c r="Y36" s="199">
        <v>20494.436</v>
      </c>
      <c r="Z36" s="199">
        <v>1328.6599999999999</v>
      </c>
      <c r="AA36" s="199">
        <v>30398107.292846013</v>
      </c>
    </row>
    <row r="37" spans="1:27" ht="19.5">
      <c r="A37" s="172">
        <v>36</v>
      </c>
      <c r="B37" s="172" t="s">
        <v>199</v>
      </c>
      <c r="C37" s="172" t="s">
        <v>241</v>
      </c>
      <c r="D37" s="173">
        <v>9098</v>
      </c>
      <c r="E37" s="173">
        <v>10457.022</v>
      </c>
      <c r="F37" s="173">
        <v>1359.0220000000008</v>
      </c>
      <c r="G37" s="174">
        <v>29370716.846670695</v>
      </c>
      <c r="H37" s="173">
        <v>10457.022</v>
      </c>
      <c r="I37" s="173">
        <v>12140.949</v>
      </c>
      <c r="J37" s="173">
        <v>1683.9269999999997</v>
      </c>
      <c r="K37" s="174">
        <v>37544107.95452779</v>
      </c>
      <c r="L37" s="184">
        <v>12140.949</v>
      </c>
      <c r="M37" s="184">
        <v>13851.948</v>
      </c>
      <c r="N37" s="184">
        <v>1710.9989999999998</v>
      </c>
      <c r="O37" s="184">
        <v>38656962.496802345</v>
      </c>
      <c r="P37" s="184">
        <v>13851.948</v>
      </c>
      <c r="Q37" s="184">
        <v>14804.251</v>
      </c>
      <c r="R37" s="184">
        <v>952.3029999999999</v>
      </c>
      <c r="S37" s="184">
        <v>22672967.675585195</v>
      </c>
      <c r="T37" s="202">
        <v>14804.251</v>
      </c>
      <c r="U37" s="202">
        <v>15611.94</v>
      </c>
      <c r="V37" s="202">
        <v>807.6890000000003</v>
      </c>
      <c r="W37" s="202">
        <v>18934759.639897145</v>
      </c>
      <c r="X37" s="202">
        <v>15611.94</v>
      </c>
      <c r="Y37" s="202">
        <v>16641.204</v>
      </c>
      <c r="Z37" s="202">
        <v>1029.264000000001</v>
      </c>
      <c r="AA37" s="202">
        <v>23972512.71151037</v>
      </c>
    </row>
    <row r="38" spans="1:27" ht="19.5">
      <c r="A38" s="169">
        <v>37</v>
      </c>
      <c r="B38" s="169" t="s">
        <v>199</v>
      </c>
      <c r="C38" s="169" t="s">
        <v>247</v>
      </c>
      <c r="D38" s="170">
        <v>9101</v>
      </c>
      <c r="E38" s="170">
        <v>10350</v>
      </c>
      <c r="F38" s="170">
        <v>1249</v>
      </c>
      <c r="G38" s="171">
        <v>26992959.15849168</v>
      </c>
      <c r="H38" s="170">
        <v>10350</v>
      </c>
      <c r="I38" s="170">
        <v>12478</v>
      </c>
      <c r="J38" s="170">
        <v>2128</v>
      </c>
      <c r="K38" s="171">
        <v>47444967.464287445</v>
      </c>
      <c r="L38" s="182">
        <v>12478</v>
      </c>
      <c r="M38" s="182">
        <v>13788.977</v>
      </c>
      <c r="N38" s="182">
        <v>1310.9770000000008</v>
      </c>
      <c r="O38" s="182">
        <v>29619180.79623102</v>
      </c>
      <c r="P38" s="182">
        <v>13788.977</v>
      </c>
      <c r="Q38" s="182">
        <v>14871.175</v>
      </c>
      <c r="R38" s="182">
        <v>1082.1979999999985</v>
      </c>
      <c r="S38" s="182">
        <v>25765581.1990332</v>
      </c>
      <c r="T38" s="199">
        <v>14871.175</v>
      </c>
      <c r="U38" s="199">
        <v>15803.628</v>
      </c>
      <c r="V38" s="199">
        <v>932.4530000000013</v>
      </c>
      <c r="W38" s="199">
        <v>21859618.529534306</v>
      </c>
      <c r="X38" s="199">
        <v>15803.628</v>
      </c>
      <c r="Y38" s="199">
        <v>16967.702</v>
      </c>
      <c r="Z38" s="199">
        <v>1164.0740000000005</v>
      </c>
      <c r="AA38" s="199">
        <v>27112362.583495304</v>
      </c>
    </row>
    <row r="39" spans="1:27" ht="19.5">
      <c r="A39" s="172">
        <v>38</v>
      </c>
      <c r="B39" s="172" t="s">
        <v>199</v>
      </c>
      <c r="C39" s="172" t="s">
        <v>253</v>
      </c>
      <c r="D39" s="173">
        <v>33812.36</v>
      </c>
      <c r="E39" s="173">
        <v>39594.36</v>
      </c>
      <c r="F39" s="173">
        <v>5782</v>
      </c>
      <c r="G39" s="174">
        <v>122748916.05977039</v>
      </c>
      <c r="H39" s="173">
        <v>39594.36</v>
      </c>
      <c r="I39" s="173">
        <v>46238.92</v>
      </c>
      <c r="J39" s="173">
        <v>6644.559999999998</v>
      </c>
      <c r="K39" s="174">
        <v>145523753.86237824</v>
      </c>
      <c r="L39" s="184">
        <v>46238.92</v>
      </c>
      <c r="M39" s="184">
        <v>52708.76</v>
      </c>
      <c r="N39" s="184">
        <v>6469.840000000004</v>
      </c>
      <c r="O39" s="184">
        <v>143588496.88559866</v>
      </c>
      <c r="P39" s="184">
        <v>52708.76</v>
      </c>
      <c r="Q39" s="184">
        <v>56703.12</v>
      </c>
      <c r="R39" s="184">
        <v>3994.3600000000006</v>
      </c>
      <c r="S39" s="184">
        <v>93416751.03976932</v>
      </c>
      <c r="T39" s="202">
        <v>56703.12</v>
      </c>
      <c r="U39" s="202">
        <v>59758.2</v>
      </c>
      <c r="V39" s="202">
        <v>3055.0799999999945</v>
      </c>
      <c r="W39" s="202">
        <v>70353167.43149836</v>
      </c>
      <c r="X39" s="202">
        <v>59758.2</v>
      </c>
      <c r="Y39" s="202">
        <v>63683.12</v>
      </c>
      <c r="Z39" s="202">
        <v>3924.9200000000055</v>
      </c>
      <c r="AA39" s="202">
        <v>89797344.14811718</v>
      </c>
    </row>
    <row r="40" spans="1:27" ht="19.5">
      <c r="A40" s="169">
        <v>39</v>
      </c>
      <c r="B40" s="169" t="s">
        <v>199</v>
      </c>
      <c r="C40" s="169" t="s">
        <v>257</v>
      </c>
      <c r="D40" s="170">
        <v>12480</v>
      </c>
      <c r="E40" s="170">
        <v>15353.559</v>
      </c>
      <c r="F40" s="170">
        <v>2873.5589999999993</v>
      </c>
      <c r="G40" s="171">
        <v>59788037.60485621</v>
      </c>
      <c r="H40" s="170">
        <v>15353.559</v>
      </c>
      <c r="I40" s="170">
        <v>18593.416</v>
      </c>
      <c r="J40" s="170">
        <v>3239.857000000002</v>
      </c>
      <c r="K40" s="171">
        <v>69541709.0484082</v>
      </c>
      <c r="L40" s="182">
        <v>18593.416</v>
      </c>
      <c r="M40" s="182">
        <v>21978.721</v>
      </c>
      <c r="N40" s="182">
        <v>3385.3050000000003</v>
      </c>
      <c r="O40" s="182">
        <v>73633360.99479173</v>
      </c>
      <c r="P40" s="182">
        <v>21978.721</v>
      </c>
      <c r="Q40" s="182">
        <v>24626.233</v>
      </c>
      <c r="R40" s="182">
        <v>2647.511999999999</v>
      </c>
      <c r="S40" s="182">
        <v>60682272.15637335</v>
      </c>
      <c r="T40" s="199">
        <v>24626.233</v>
      </c>
      <c r="U40" s="199">
        <v>27079.832</v>
      </c>
      <c r="V40" s="199">
        <v>2453.5989999999983</v>
      </c>
      <c r="W40" s="199">
        <v>55374811.69238413</v>
      </c>
      <c r="X40" s="199">
        <v>27079.832</v>
      </c>
      <c r="Y40" s="199">
        <v>29617</v>
      </c>
      <c r="Z40" s="199">
        <v>2537.1680000000015</v>
      </c>
      <c r="AA40" s="199">
        <v>56889230.06447067</v>
      </c>
    </row>
    <row r="41" spans="1:27" ht="19.5">
      <c r="A41" s="172">
        <v>40</v>
      </c>
      <c r="B41" s="172" t="s">
        <v>199</v>
      </c>
      <c r="C41" s="172" t="s">
        <v>267</v>
      </c>
      <c r="D41" s="173">
        <v>29313.066</v>
      </c>
      <c r="E41" s="173">
        <v>34227.838</v>
      </c>
      <c r="F41" s="173">
        <v>4914.7720000000045</v>
      </c>
      <c r="G41" s="174">
        <v>102258061.57287695</v>
      </c>
      <c r="H41" s="173">
        <v>34227.838</v>
      </c>
      <c r="I41" s="173">
        <v>38375.539</v>
      </c>
      <c r="J41" s="173">
        <v>4147.700999999994</v>
      </c>
      <c r="K41" s="174">
        <v>89028070.11599311</v>
      </c>
      <c r="L41" s="184">
        <v>38375.539</v>
      </c>
      <c r="M41" s="184">
        <v>43606.725</v>
      </c>
      <c r="N41" s="184">
        <v>5231.1860000000015</v>
      </c>
      <c r="O41" s="184">
        <v>113782896.12572594</v>
      </c>
      <c r="P41" s="184">
        <v>43606.725</v>
      </c>
      <c r="Q41" s="184">
        <v>49574.237</v>
      </c>
      <c r="R41" s="184">
        <v>5967.512000000002</v>
      </c>
      <c r="S41" s="184">
        <v>136778298.75008088</v>
      </c>
      <c r="T41" s="202">
        <v>49574.237</v>
      </c>
      <c r="U41" s="202">
        <v>53165.452</v>
      </c>
      <c r="V41" s="202">
        <v>3591.2149999999965</v>
      </c>
      <c r="W41" s="202">
        <v>81049451.99760239</v>
      </c>
      <c r="X41" s="202">
        <v>53165.452</v>
      </c>
      <c r="Y41" s="202">
        <v>57492.919</v>
      </c>
      <c r="Z41" s="202">
        <v>4327.467000000004</v>
      </c>
      <c r="AA41" s="202">
        <v>97031913.44026284</v>
      </c>
    </row>
    <row r="42" spans="1:27" ht="19.5">
      <c r="A42" s="169">
        <v>41</v>
      </c>
      <c r="B42" s="169" t="s">
        <v>199</v>
      </c>
      <c r="C42" s="169" t="s">
        <v>268</v>
      </c>
      <c r="D42" s="170">
        <v>16320.162</v>
      </c>
      <c r="E42" s="170">
        <v>19710.272</v>
      </c>
      <c r="F42" s="170">
        <v>3390.1100000000006</v>
      </c>
      <c r="G42" s="171">
        <v>64207394.332299665</v>
      </c>
      <c r="H42" s="170">
        <v>19710.272</v>
      </c>
      <c r="I42" s="170">
        <v>23125.829</v>
      </c>
      <c r="J42" s="170">
        <v>3415.5570000000007</v>
      </c>
      <c r="K42" s="171">
        <v>66733600.143016994</v>
      </c>
      <c r="L42" s="182">
        <v>23125.829</v>
      </c>
      <c r="M42" s="182">
        <v>27070.711</v>
      </c>
      <c r="N42" s="182">
        <v>3944.881999999998</v>
      </c>
      <c r="O42" s="182">
        <v>78103174.58253111</v>
      </c>
      <c r="P42" s="182">
        <v>27070.711</v>
      </c>
      <c r="Q42" s="182">
        <v>29899.826</v>
      </c>
      <c r="R42" s="182">
        <v>2829.1150000000016</v>
      </c>
      <c r="S42" s="182">
        <v>59021566.76406293</v>
      </c>
      <c r="T42" s="199">
        <v>29899.826</v>
      </c>
      <c r="U42" s="199">
        <v>32350.34</v>
      </c>
      <c r="V42" s="199">
        <v>2450.513999999999</v>
      </c>
      <c r="W42" s="199">
        <v>50339438.063708544</v>
      </c>
      <c r="X42" s="199">
        <v>32350.34</v>
      </c>
      <c r="Y42" s="199">
        <v>35170.325</v>
      </c>
      <c r="Z42" s="199">
        <v>2819.984999999997</v>
      </c>
      <c r="AA42" s="199">
        <v>57553639.7925904</v>
      </c>
    </row>
    <row r="43" spans="1:27" ht="19.5">
      <c r="A43" s="172">
        <v>42</v>
      </c>
      <c r="B43" s="172" t="s">
        <v>199</v>
      </c>
      <c r="C43" s="172" t="s">
        <v>269</v>
      </c>
      <c r="D43" s="173">
        <v>29618.072</v>
      </c>
      <c r="E43" s="173">
        <v>35396.853</v>
      </c>
      <c r="F43" s="173">
        <v>5778.781000000003</v>
      </c>
      <c r="G43" s="174">
        <v>107257342.77288717</v>
      </c>
      <c r="H43" s="173">
        <v>35396.853</v>
      </c>
      <c r="I43" s="173">
        <v>41122.36</v>
      </c>
      <c r="J43" s="173">
        <v>5725.506999999998</v>
      </c>
      <c r="K43" s="174">
        <v>109625962.26909916</v>
      </c>
      <c r="L43" s="184">
        <v>41122.36</v>
      </c>
      <c r="M43" s="184">
        <v>47260.101</v>
      </c>
      <c r="N43" s="184">
        <v>6137.741000000002</v>
      </c>
      <c r="O43" s="184">
        <v>119085365.00981198</v>
      </c>
      <c r="P43" s="184">
        <v>47260.101</v>
      </c>
      <c r="Q43" s="184">
        <v>51753.066</v>
      </c>
      <c r="R43" s="184">
        <v>4492.9649999999965</v>
      </c>
      <c r="S43" s="184">
        <v>91855129.16837569</v>
      </c>
      <c r="T43" s="202">
        <v>51753.066</v>
      </c>
      <c r="U43" s="202">
        <v>54702.29</v>
      </c>
      <c r="V43" s="202">
        <v>2949.224000000002</v>
      </c>
      <c r="W43" s="202">
        <v>59370486.08933281</v>
      </c>
      <c r="X43" s="202">
        <v>54702.29</v>
      </c>
      <c r="Y43" s="202">
        <v>59001.769</v>
      </c>
      <c r="Z43" s="202">
        <v>4299.478999999999</v>
      </c>
      <c r="AA43" s="202">
        <v>85991218.96402541</v>
      </c>
    </row>
    <row r="44" spans="1:27" ht="19.5">
      <c r="A44" s="169">
        <v>43</v>
      </c>
      <c r="B44" s="169" t="s">
        <v>199</v>
      </c>
      <c r="C44" s="169" t="s">
        <v>324</v>
      </c>
      <c r="D44" s="170">
        <v>14054.3</v>
      </c>
      <c r="E44" s="170">
        <v>17003.358</v>
      </c>
      <c r="F44" s="170">
        <v>2949.058000000001</v>
      </c>
      <c r="G44" s="171">
        <v>53540883.8252373</v>
      </c>
      <c r="H44" s="170">
        <v>17003.358</v>
      </c>
      <c r="I44" s="170">
        <v>20001.046</v>
      </c>
      <c r="J44" s="170">
        <v>2997.6879999999983</v>
      </c>
      <c r="K44" s="171">
        <v>56142775.090206586</v>
      </c>
      <c r="L44" s="182">
        <v>20001.046</v>
      </c>
      <c r="M44" s="182">
        <v>23207.715</v>
      </c>
      <c r="N44" s="182">
        <v>3206.6690000000017</v>
      </c>
      <c r="O44" s="182">
        <v>60856995.835660726</v>
      </c>
      <c r="P44" s="182">
        <v>23207.715</v>
      </c>
      <c r="Q44" s="182">
        <v>25731.184</v>
      </c>
      <c r="R44" s="182">
        <v>2523.469000000001</v>
      </c>
      <c r="S44" s="182">
        <v>50462574.667134486</v>
      </c>
      <c r="T44" s="199">
        <v>25731.184</v>
      </c>
      <c r="U44" s="199">
        <v>27906.232</v>
      </c>
      <c r="V44" s="199">
        <v>2175.047999999999</v>
      </c>
      <c r="W44" s="199">
        <v>42828645.11366825</v>
      </c>
      <c r="X44" s="199">
        <v>27906.232</v>
      </c>
      <c r="Y44" s="199">
        <v>30434.892</v>
      </c>
      <c r="Z44" s="199">
        <v>2528.66</v>
      </c>
      <c r="AA44" s="199">
        <v>49468874.990663394</v>
      </c>
    </row>
    <row r="45" spans="1:27" ht="19.5">
      <c r="A45" s="172">
        <v>44</v>
      </c>
      <c r="B45" s="172" t="s">
        <v>199</v>
      </c>
      <c r="C45" s="172" t="s">
        <v>325</v>
      </c>
      <c r="D45" s="173">
        <v>10569.822</v>
      </c>
      <c r="E45" s="173">
        <v>13136.273</v>
      </c>
      <c r="F45" s="173">
        <v>2566.450999999999</v>
      </c>
      <c r="G45" s="174">
        <v>46594558.27391797</v>
      </c>
      <c r="H45" s="173">
        <v>13136.273</v>
      </c>
      <c r="I45" s="173">
        <v>14804.368</v>
      </c>
      <c r="J45" s="173">
        <v>1668.0950000000012</v>
      </c>
      <c r="K45" s="174">
        <v>31241237.38497745</v>
      </c>
      <c r="L45" s="184">
        <v>14804.368</v>
      </c>
      <c r="M45" s="184">
        <v>20165.229</v>
      </c>
      <c r="N45" s="184">
        <v>5360.860999999999</v>
      </c>
      <c r="O45" s="184">
        <v>101739810.23690183</v>
      </c>
      <c r="P45" s="184">
        <v>20165.229</v>
      </c>
      <c r="Q45" s="184">
        <v>23147.6</v>
      </c>
      <c r="R45" s="184">
        <v>2982.370999999999</v>
      </c>
      <c r="S45" s="184">
        <v>59639377.092643686</v>
      </c>
      <c r="T45" s="202">
        <v>23147.6</v>
      </c>
      <c r="U45" s="202">
        <v>25687.539</v>
      </c>
      <c r="V45" s="202">
        <v>2539.939000000002</v>
      </c>
      <c r="W45" s="202">
        <v>50013676.039041705</v>
      </c>
      <c r="X45" s="202">
        <v>25687.539</v>
      </c>
      <c r="Y45" s="202">
        <v>28715.099</v>
      </c>
      <c r="Z45" s="202">
        <v>3027.5599999999977</v>
      </c>
      <c r="AA45" s="202">
        <v>59228993.68310994</v>
      </c>
    </row>
    <row r="46" spans="1:27" ht="19.5">
      <c r="A46" s="169">
        <v>45</v>
      </c>
      <c r="B46" s="169" t="s">
        <v>199</v>
      </c>
      <c r="C46" s="169" t="s">
        <v>326</v>
      </c>
      <c r="D46" s="170">
        <v>23040.722</v>
      </c>
      <c r="E46" s="170">
        <v>28381.782</v>
      </c>
      <c r="F46" s="170">
        <v>5341.059999999998</v>
      </c>
      <c r="G46" s="171">
        <v>94431196.72175501</v>
      </c>
      <c r="H46" s="170">
        <v>28381.782</v>
      </c>
      <c r="I46" s="170">
        <v>33753.301</v>
      </c>
      <c r="J46" s="170">
        <v>5371.519</v>
      </c>
      <c r="K46" s="171">
        <v>97968427.24067345</v>
      </c>
      <c r="L46" s="182">
        <v>33753.301</v>
      </c>
      <c r="M46" s="182">
        <v>39323.8</v>
      </c>
      <c r="N46" s="182">
        <v>5570.499000000003</v>
      </c>
      <c r="O46" s="182">
        <v>102950932.56463699</v>
      </c>
      <c r="P46" s="182">
        <v>39323.8</v>
      </c>
      <c r="Q46" s="182">
        <v>43536.537</v>
      </c>
      <c r="R46" s="182">
        <v>4212.736999999994</v>
      </c>
      <c r="S46" s="182">
        <v>82036822.97739708</v>
      </c>
      <c r="T46" s="199">
        <v>43536.537</v>
      </c>
      <c r="U46" s="199">
        <v>46963.617</v>
      </c>
      <c r="V46" s="199">
        <v>3427.0800000000017</v>
      </c>
      <c r="W46" s="199">
        <v>65715035.15079465</v>
      </c>
      <c r="X46" s="199">
        <v>46963.617</v>
      </c>
      <c r="Y46" s="199">
        <v>50964.948</v>
      </c>
      <c r="Z46" s="199">
        <v>4001.3309999999983</v>
      </c>
      <c r="AA46" s="199">
        <v>76229297.78313422</v>
      </c>
    </row>
    <row r="47" spans="1:27" ht="19.5">
      <c r="A47" s="172">
        <v>46</v>
      </c>
      <c r="B47" s="172" t="s">
        <v>199</v>
      </c>
      <c r="C47" s="172" t="s">
        <v>327</v>
      </c>
      <c r="D47" s="173">
        <v>2277</v>
      </c>
      <c r="E47" s="173">
        <v>2277</v>
      </c>
      <c r="F47" s="173">
        <v>0</v>
      </c>
      <c r="G47" s="174">
        <v>0</v>
      </c>
      <c r="H47" s="173">
        <v>2277</v>
      </c>
      <c r="I47" s="173">
        <v>2277</v>
      </c>
      <c r="J47" s="173">
        <v>0</v>
      </c>
      <c r="K47" s="174">
        <v>0</v>
      </c>
      <c r="L47" s="184">
        <v>2277</v>
      </c>
      <c r="M47" s="184">
        <v>2277</v>
      </c>
      <c r="N47" s="184">
        <v>0</v>
      </c>
      <c r="O47" s="184">
        <v>0</v>
      </c>
      <c r="P47" s="184">
        <v>2277</v>
      </c>
      <c r="Q47" s="184">
        <v>2277</v>
      </c>
      <c r="R47" s="184">
        <v>0</v>
      </c>
      <c r="S47" s="184">
        <v>0</v>
      </c>
      <c r="T47" s="202">
        <v>2277</v>
      </c>
      <c r="U47" s="202">
        <v>2277</v>
      </c>
      <c r="V47" s="202">
        <v>0</v>
      </c>
      <c r="W47" s="202">
        <v>0</v>
      </c>
      <c r="X47" s="202">
        <v>2277</v>
      </c>
      <c r="Y47" s="202">
        <v>2277</v>
      </c>
      <c r="Z47" s="202">
        <v>0</v>
      </c>
      <c r="AA47" s="202">
        <v>0</v>
      </c>
    </row>
    <row r="48" spans="1:27" ht="19.5">
      <c r="A48" s="169">
        <v>47</v>
      </c>
      <c r="B48" s="169" t="s">
        <v>199</v>
      </c>
      <c r="C48" s="169" t="s">
        <v>328</v>
      </c>
      <c r="D48" s="170">
        <v>11103.227</v>
      </c>
      <c r="E48" s="170">
        <v>15030.393</v>
      </c>
      <c r="F48" s="170">
        <v>3927.1659999999993</v>
      </c>
      <c r="G48" s="171">
        <v>71298678.61819662</v>
      </c>
      <c r="H48" s="170">
        <v>15030.393</v>
      </c>
      <c r="I48" s="170">
        <v>19397.002</v>
      </c>
      <c r="J48" s="170">
        <v>4366.609</v>
      </c>
      <c r="K48" s="171">
        <v>81780874.79213049</v>
      </c>
      <c r="L48" s="182">
        <v>19397.002</v>
      </c>
      <c r="M48" s="182">
        <v>23580.359</v>
      </c>
      <c r="N48" s="182">
        <v>4183.357</v>
      </c>
      <c r="O48" s="182">
        <v>79392833.97447069</v>
      </c>
      <c r="P48" s="182">
        <v>23580.359</v>
      </c>
      <c r="Q48" s="182">
        <v>26015.941</v>
      </c>
      <c r="R48" s="182">
        <v>2435.5819999999985</v>
      </c>
      <c r="S48" s="182">
        <v>48705071.68224719</v>
      </c>
      <c r="T48" s="199">
        <v>26015.941</v>
      </c>
      <c r="U48" s="199">
        <v>27831.141</v>
      </c>
      <c r="V48" s="199">
        <v>1815.2000000000007</v>
      </c>
      <c r="W48" s="199">
        <v>35742915.37949079</v>
      </c>
      <c r="X48" s="199">
        <v>27831.141</v>
      </c>
      <c r="Y48" s="199">
        <v>30217.927</v>
      </c>
      <c r="Z48" s="199">
        <v>2386.786</v>
      </c>
      <c r="AA48" s="199">
        <v>46693354.68725156</v>
      </c>
    </row>
    <row r="49" spans="1:27" ht="19.5">
      <c r="A49" s="172">
        <v>48</v>
      </c>
      <c r="B49" s="172" t="s">
        <v>199</v>
      </c>
      <c r="C49" s="172" t="s">
        <v>329</v>
      </c>
      <c r="D49" s="173">
        <v>25033.847</v>
      </c>
      <c r="E49" s="173">
        <v>29768.921</v>
      </c>
      <c r="F49" s="173">
        <v>4735.073999999997</v>
      </c>
      <c r="G49" s="174">
        <v>85966449.94364348</v>
      </c>
      <c r="H49" s="173">
        <v>29768.921</v>
      </c>
      <c r="I49" s="173">
        <v>34576.388</v>
      </c>
      <c r="J49" s="173">
        <v>4807.467000000001</v>
      </c>
      <c r="K49" s="174">
        <v>90037568.46429329</v>
      </c>
      <c r="L49" s="184">
        <v>34576.388</v>
      </c>
      <c r="M49" s="184">
        <v>39679.294</v>
      </c>
      <c r="N49" s="184">
        <v>5102.906000000003</v>
      </c>
      <c r="O49" s="184">
        <v>96844273.35399073</v>
      </c>
      <c r="P49" s="184">
        <v>39679.294</v>
      </c>
      <c r="Q49" s="184">
        <v>43769.532</v>
      </c>
      <c r="R49" s="184">
        <v>4090.2379999999976</v>
      </c>
      <c r="S49" s="184">
        <v>81793729.37862548</v>
      </c>
      <c r="T49" s="202">
        <v>43769.532</v>
      </c>
      <c r="U49" s="202">
        <v>47601.009</v>
      </c>
      <c r="V49" s="202">
        <v>3831.476999999999</v>
      </c>
      <c r="W49" s="202">
        <v>75445217.16034879</v>
      </c>
      <c r="X49" s="202">
        <v>47601.009</v>
      </c>
      <c r="Y49" s="202">
        <v>51912.014</v>
      </c>
      <c r="Z49" s="202">
        <v>4311.005000000005</v>
      </c>
      <c r="AA49" s="202">
        <v>84337383.21052457</v>
      </c>
    </row>
    <row r="50" spans="1:27" ht="19.5">
      <c r="A50" s="169">
        <v>49</v>
      </c>
      <c r="B50" s="169" t="s">
        <v>199</v>
      </c>
      <c r="C50" s="169" t="s">
        <v>330</v>
      </c>
      <c r="D50" s="170">
        <v>7459.841</v>
      </c>
      <c r="E50" s="170">
        <v>8891.972</v>
      </c>
      <c r="F50" s="170">
        <v>1432.1309999999994</v>
      </c>
      <c r="G50" s="171">
        <v>25320412.8379617</v>
      </c>
      <c r="H50" s="170">
        <v>8891.972</v>
      </c>
      <c r="I50" s="170">
        <v>10541.061</v>
      </c>
      <c r="J50" s="170">
        <v>1649.089</v>
      </c>
      <c r="K50" s="171">
        <v>30076902.9598322</v>
      </c>
      <c r="L50" s="182">
        <v>10541.061</v>
      </c>
      <c r="M50" s="182">
        <v>12297.731</v>
      </c>
      <c r="N50" s="182">
        <v>1756.67</v>
      </c>
      <c r="O50" s="182">
        <v>32465819.437059544</v>
      </c>
      <c r="P50" s="182">
        <v>12297.731</v>
      </c>
      <c r="Q50" s="182">
        <v>13718.904</v>
      </c>
      <c r="R50" s="182">
        <v>1421.1730000000007</v>
      </c>
      <c r="S50" s="182">
        <v>27675242.44244456</v>
      </c>
      <c r="T50" s="199">
        <v>13718.904</v>
      </c>
      <c r="U50" s="199">
        <v>15028.502</v>
      </c>
      <c r="V50" s="199">
        <v>1309.598</v>
      </c>
      <c r="W50" s="199">
        <v>25111838.242296748</v>
      </c>
      <c r="X50" s="199">
        <v>15028.502</v>
      </c>
      <c r="Y50" s="199">
        <v>16515.986</v>
      </c>
      <c r="Z50" s="199">
        <v>1487.4840000000004</v>
      </c>
      <c r="AA50" s="199">
        <v>28338035.714527912</v>
      </c>
    </row>
    <row r="51" spans="1:27" ht="19.5">
      <c r="A51" s="172">
        <v>50</v>
      </c>
      <c r="B51" s="172" t="s">
        <v>199</v>
      </c>
      <c r="C51" s="172" t="s">
        <v>331</v>
      </c>
      <c r="D51" s="173">
        <v>21976.921</v>
      </c>
      <c r="E51" s="173">
        <v>26747.479</v>
      </c>
      <c r="F51" s="173">
        <v>4770.558000000001</v>
      </c>
      <c r="G51" s="174">
        <v>84344587.2112544</v>
      </c>
      <c r="H51" s="173">
        <v>26747.479</v>
      </c>
      <c r="I51" s="173">
        <v>31854.742</v>
      </c>
      <c r="J51" s="173">
        <v>5107.262999999999</v>
      </c>
      <c r="K51" s="174">
        <v>93148795.26898879</v>
      </c>
      <c r="L51" s="184">
        <v>31854.742</v>
      </c>
      <c r="M51" s="184">
        <v>36813.204</v>
      </c>
      <c r="N51" s="184">
        <v>4958.4619999999995</v>
      </c>
      <c r="O51" s="184">
        <v>91639597.63502601</v>
      </c>
      <c r="P51" s="184">
        <v>36813.204</v>
      </c>
      <c r="Q51" s="184">
        <v>40375.971</v>
      </c>
      <c r="R51" s="184">
        <v>3562.767</v>
      </c>
      <c r="S51" s="184">
        <v>69379618.44964747</v>
      </c>
      <c r="T51" s="202">
        <v>40375.971</v>
      </c>
      <c r="U51" s="202">
        <v>43438.821</v>
      </c>
      <c r="V51" s="202">
        <v>3062.850000000006</v>
      </c>
      <c r="W51" s="202">
        <v>58730842.41150241</v>
      </c>
      <c r="X51" s="202">
        <v>43438.821</v>
      </c>
      <c r="Y51" s="202">
        <v>47037.394</v>
      </c>
      <c r="Z51" s="202">
        <v>3598.5729999999967</v>
      </c>
      <c r="AA51" s="202">
        <v>68556361.07368934</v>
      </c>
    </row>
    <row r="52" spans="1:27" ht="19.5">
      <c r="A52" s="169">
        <v>51</v>
      </c>
      <c r="B52" s="169" t="s">
        <v>199</v>
      </c>
      <c r="C52" s="169" t="s">
        <v>332</v>
      </c>
      <c r="D52" s="170">
        <v>7184.705</v>
      </c>
      <c r="E52" s="170">
        <v>10312.532</v>
      </c>
      <c r="F52" s="170">
        <v>3127.8269999999993</v>
      </c>
      <c r="G52" s="171">
        <v>56786479.62584676</v>
      </c>
      <c r="H52" s="170">
        <v>10312.532</v>
      </c>
      <c r="I52" s="170">
        <v>13733.795</v>
      </c>
      <c r="J52" s="170">
        <v>3421.263000000001</v>
      </c>
      <c r="K52" s="171">
        <v>64075780.77953598</v>
      </c>
      <c r="L52" s="182">
        <v>13733.795</v>
      </c>
      <c r="M52" s="182">
        <v>17025.656</v>
      </c>
      <c r="N52" s="182">
        <v>3291.860999999999</v>
      </c>
      <c r="O52" s="182">
        <v>62473791.703656904</v>
      </c>
      <c r="P52" s="182">
        <v>17025.656</v>
      </c>
      <c r="Q52" s="182">
        <v>19281.152</v>
      </c>
      <c r="R52" s="182">
        <v>2255.495999999999</v>
      </c>
      <c r="S52" s="182">
        <v>45103837.3411455</v>
      </c>
      <c r="T52" s="199">
        <v>19281.152</v>
      </c>
      <c r="U52" s="199">
        <v>21015.75</v>
      </c>
      <c r="V52" s="199">
        <v>1734.5980000000018</v>
      </c>
      <c r="W52" s="199">
        <v>34155789.73745813</v>
      </c>
      <c r="X52" s="199">
        <v>21015.75</v>
      </c>
      <c r="Y52" s="199">
        <v>23310.955</v>
      </c>
      <c r="Z52" s="199">
        <v>2295.2050000000017</v>
      </c>
      <c r="AA52" s="199">
        <v>44901730.25355155</v>
      </c>
    </row>
    <row r="53" spans="1:27" ht="19.5">
      <c r="A53" s="172">
        <v>52</v>
      </c>
      <c r="B53" s="172" t="s">
        <v>199</v>
      </c>
      <c r="C53" s="172" t="s">
        <v>333</v>
      </c>
      <c r="D53" s="173">
        <v>14312.629</v>
      </c>
      <c r="E53" s="173">
        <v>17483.421</v>
      </c>
      <c r="F53" s="173">
        <v>3170.7919999999976</v>
      </c>
      <c r="G53" s="174">
        <v>57566519.921273716</v>
      </c>
      <c r="H53" s="173">
        <v>17483.421</v>
      </c>
      <c r="I53" s="173">
        <v>20542.008</v>
      </c>
      <c r="J53" s="173">
        <v>3058.587000000003</v>
      </c>
      <c r="K53" s="174">
        <v>57283333.70078207</v>
      </c>
      <c r="L53" s="184">
        <v>20542.008</v>
      </c>
      <c r="M53" s="184">
        <v>23934.652</v>
      </c>
      <c r="N53" s="184">
        <v>3392.6439999999966</v>
      </c>
      <c r="O53" s="184">
        <v>64386477.61271245</v>
      </c>
      <c r="P53" s="184">
        <v>23934.652</v>
      </c>
      <c r="Q53" s="184">
        <v>26433.019</v>
      </c>
      <c r="R53" s="184">
        <v>2498.367000000002</v>
      </c>
      <c r="S53" s="184">
        <v>49960602.36262258</v>
      </c>
      <c r="T53" s="202">
        <v>26433.019</v>
      </c>
      <c r="U53" s="202">
        <v>28203.381</v>
      </c>
      <c r="V53" s="202">
        <v>1770.362000000001</v>
      </c>
      <c r="W53" s="202">
        <v>34860014.960922256</v>
      </c>
      <c r="X53" s="202">
        <v>28203.381</v>
      </c>
      <c r="Y53" s="202">
        <v>30605.601</v>
      </c>
      <c r="Z53" s="202">
        <v>2402.2199999999975</v>
      </c>
      <c r="AA53" s="202">
        <v>46995294.29819403</v>
      </c>
    </row>
    <row r="54" spans="1:27" ht="19.5">
      <c r="A54" s="169">
        <v>53</v>
      </c>
      <c r="B54" s="169" t="s">
        <v>199</v>
      </c>
      <c r="C54" s="169" t="s">
        <v>334</v>
      </c>
      <c r="D54" s="170">
        <v>6091.569</v>
      </c>
      <c r="E54" s="170">
        <v>7310</v>
      </c>
      <c r="F54" s="170">
        <v>1218.4309999999996</v>
      </c>
      <c r="G54" s="171">
        <v>22120918.822236676</v>
      </c>
      <c r="H54" s="170">
        <v>7310</v>
      </c>
      <c r="I54" s="170">
        <v>8898.2</v>
      </c>
      <c r="J54" s="170">
        <v>1588.2000000000007</v>
      </c>
      <c r="K54" s="171">
        <v>29744908.54227198</v>
      </c>
      <c r="L54" s="182">
        <v>8898.2</v>
      </c>
      <c r="M54" s="182">
        <v>10710.046</v>
      </c>
      <c r="N54" s="182">
        <v>1811.8459999999995</v>
      </c>
      <c r="O54" s="182">
        <v>34385683.23604914</v>
      </c>
      <c r="P54" s="182">
        <v>10710.046</v>
      </c>
      <c r="Q54" s="182">
        <v>12083.467</v>
      </c>
      <c r="R54" s="182">
        <v>1373.4210000000003</v>
      </c>
      <c r="S54" s="182">
        <v>27464716.135569926</v>
      </c>
      <c r="T54" s="199">
        <v>12083.467</v>
      </c>
      <c r="U54" s="199">
        <v>13066.057</v>
      </c>
      <c r="V54" s="199">
        <v>982.5900000000001</v>
      </c>
      <c r="W54" s="199">
        <v>19348078.020457167</v>
      </c>
      <c r="X54" s="199">
        <v>13066.057</v>
      </c>
      <c r="Y54" s="199">
        <v>14365.235</v>
      </c>
      <c r="Z54" s="199">
        <v>1299.1779999999999</v>
      </c>
      <c r="AA54" s="199">
        <v>25416178.558058456</v>
      </c>
    </row>
    <row r="55" spans="1:27" ht="19.5">
      <c r="A55" s="172">
        <v>54</v>
      </c>
      <c r="B55" s="172" t="s">
        <v>199</v>
      </c>
      <c r="C55" s="172" t="s">
        <v>335</v>
      </c>
      <c r="D55" s="173">
        <v>19228.449</v>
      </c>
      <c r="E55" s="173">
        <v>24024.337</v>
      </c>
      <c r="F55" s="173">
        <v>4795.887999999999</v>
      </c>
      <c r="G55" s="174">
        <v>87070543.28766999</v>
      </c>
      <c r="H55" s="173">
        <v>24024.337</v>
      </c>
      <c r="I55" s="173">
        <v>28962.946</v>
      </c>
      <c r="J55" s="173">
        <v>4938.609</v>
      </c>
      <c r="K55" s="174">
        <v>92493686.58295003</v>
      </c>
      <c r="L55" s="184">
        <v>28962.946</v>
      </c>
      <c r="M55" s="184">
        <v>34258.535</v>
      </c>
      <c r="N55" s="184">
        <v>5295.589000000004</v>
      </c>
      <c r="O55" s="184">
        <v>100501061.29456168</v>
      </c>
      <c r="P55" s="184">
        <v>34258.535</v>
      </c>
      <c r="Q55" s="184">
        <v>38217.431</v>
      </c>
      <c r="R55" s="184">
        <v>3958.8959999999934</v>
      </c>
      <c r="S55" s="184">
        <v>79167243.58389965</v>
      </c>
      <c r="T55" s="202">
        <v>38217.431</v>
      </c>
      <c r="U55" s="202">
        <v>41361.4</v>
      </c>
      <c r="V55" s="202">
        <v>3143.9690000000046</v>
      </c>
      <c r="W55" s="202">
        <v>61907568.269470245</v>
      </c>
      <c r="X55" s="202">
        <v>41361.4</v>
      </c>
      <c r="Y55" s="202">
        <v>45236.795</v>
      </c>
      <c r="Z55" s="202">
        <v>3875.394999999997</v>
      </c>
      <c r="AA55" s="202">
        <v>75815424.29367407</v>
      </c>
    </row>
    <row r="56" spans="1:27" ht="19.5">
      <c r="A56" s="169">
        <v>55</v>
      </c>
      <c r="B56" s="169" t="s">
        <v>199</v>
      </c>
      <c r="C56" s="169" t="s">
        <v>336</v>
      </c>
      <c r="D56" s="170">
        <v>6300</v>
      </c>
      <c r="E56" s="170">
        <v>7642.004</v>
      </c>
      <c r="F56" s="170">
        <v>1342.004</v>
      </c>
      <c r="G56" s="171">
        <v>23726946.285078645</v>
      </c>
      <c r="H56" s="170">
        <v>7642.004</v>
      </c>
      <c r="I56" s="170">
        <v>9280.673</v>
      </c>
      <c r="J56" s="170">
        <v>1638.6690000000008</v>
      </c>
      <c r="K56" s="171">
        <v>29886857.83258836</v>
      </c>
      <c r="L56" s="182">
        <v>9280.673</v>
      </c>
      <c r="M56" s="182">
        <v>10924.412</v>
      </c>
      <c r="N56" s="182">
        <v>1643.7389999999996</v>
      </c>
      <c r="O56" s="182">
        <v>30378690.121452976</v>
      </c>
      <c r="P56" s="182">
        <v>10924.412</v>
      </c>
      <c r="Q56" s="182">
        <v>12112.309</v>
      </c>
      <c r="R56" s="182">
        <v>1187.896999999999</v>
      </c>
      <c r="S56" s="182">
        <v>23132537.327723313</v>
      </c>
      <c r="T56" s="199">
        <v>12112.309</v>
      </c>
      <c r="U56" s="199">
        <v>13079.245</v>
      </c>
      <c r="V56" s="199">
        <v>966.9360000000015</v>
      </c>
      <c r="W56" s="199">
        <v>18541216.787635203</v>
      </c>
      <c r="X56" s="199">
        <v>13079.245</v>
      </c>
      <c r="Y56" s="199">
        <v>14313.644</v>
      </c>
      <c r="Z56" s="199">
        <v>1234.3989999999994</v>
      </c>
      <c r="AA56" s="199">
        <v>23516517.117479928</v>
      </c>
    </row>
    <row r="57" spans="1:27" ht="19.5">
      <c r="A57" s="172">
        <v>56</v>
      </c>
      <c r="B57" s="172" t="s">
        <v>199</v>
      </c>
      <c r="C57" s="172" t="s">
        <v>337</v>
      </c>
      <c r="D57" s="173">
        <v>12482.999</v>
      </c>
      <c r="E57" s="173">
        <v>15311.71</v>
      </c>
      <c r="F57" s="173">
        <v>2828.7109999999993</v>
      </c>
      <c r="G57" s="174">
        <v>51355954.01181351</v>
      </c>
      <c r="H57" s="173">
        <v>15311.71</v>
      </c>
      <c r="I57" s="173">
        <v>18572.285</v>
      </c>
      <c r="J57" s="173">
        <v>3260.5750000000007</v>
      </c>
      <c r="K57" s="174">
        <v>61066304.72876114</v>
      </c>
      <c r="L57" s="184">
        <v>18572.285</v>
      </c>
      <c r="M57" s="184">
        <v>21982.456</v>
      </c>
      <c r="N57" s="184">
        <v>3410.1709999999985</v>
      </c>
      <c r="O57" s="184">
        <v>64719109.56381553</v>
      </c>
      <c r="P57" s="184">
        <v>21982.456</v>
      </c>
      <c r="Q57" s="184">
        <v>24724.525</v>
      </c>
      <c r="R57" s="184">
        <v>2742.069000000003</v>
      </c>
      <c r="S57" s="184">
        <v>54833985.14304511</v>
      </c>
      <c r="T57" s="202">
        <v>24724.525</v>
      </c>
      <c r="U57" s="202">
        <v>26980.967</v>
      </c>
      <c r="V57" s="202">
        <v>2256.441999999999</v>
      </c>
      <c r="W57" s="202">
        <v>44431365.94575192</v>
      </c>
      <c r="X57" s="202">
        <v>26980.967</v>
      </c>
      <c r="Y57" s="202">
        <v>29838.076</v>
      </c>
      <c r="Z57" s="202">
        <v>2857.1090000000004</v>
      </c>
      <c r="AA57" s="202">
        <v>55894413.6244886</v>
      </c>
    </row>
    <row r="58" spans="1:27" ht="19.5">
      <c r="A58" s="169">
        <v>57</v>
      </c>
      <c r="B58" s="169" t="s">
        <v>199</v>
      </c>
      <c r="C58" s="169" t="s">
        <v>338</v>
      </c>
      <c r="D58" s="170">
        <v>6552.399</v>
      </c>
      <c r="E58" s="170">
        <v>7981.691</v>
      </c>
      <c r="F58" s="170">
        <v>1429.2919999999995</v>
      </c>
      <c r="G58" s="171">
        <v>25949152.890292767</v>
      </c>
      <c r="H58" s="170">
        <v>7981.691</v>
      </c>
      <c r="I58" s="170">
        <v>9564.252</v>
      </c>
      <c r="J58" s="170">
        <v>1582.5610000000006</v>
      </c>
      <c r="K58" s="171">
        <v>29639297.44841108</v>
      </c>
      <c r="L58" s="182">
        <v>9564.252</v>
      </c>
      <c r="M58" s="182">
        <v>11367.192</v>
      </c>
      <c r="N58" s="182">
        <v>1802.9399999999987</v>
      </c>
      <c r="O58" s="182">
        <v>34216662.85854449</v>
      </c>
      <c r="P58" s="182">
        <v>11367.192</v>
      </c>
      <c r="Q58" s="182">
        <v>12833.422</v>
      </c>
      <c r="R58" s="182">
        <v>1466.2300000000014</v>
      </c>
      <c r="S58" s="182">
        <v>29320645.84672633</v>
      </c>
      <c r="T58" s="199">
        <v>12833.422</v>
      </c>
      <c r="U58" s="199">
        <v>14166.018</v>
      </c>
      <c r="V58" s="199">
        <v>1332.5959999999995</v>
      </c>
      <c r="W58" s="199">
        <v>26240009.95099596</v>
      </c>
      <c r="X58" s="199">
        <v>14166.018</v>
      </c>
      <c r="Y58" s="199">
        <v>15657.623</v>
      </c>
      <c r="Z58" s="199">
        <v>1491.6049999999996</v>
      </c>
      <c r="AA58" s="199">
        <v>29180681.183096364</v>
      </c>
    </row>
    <row r="59" spans="1:27" ht="19.5">
      <c r="A59" s="172">
        <v>58</v>
      </c>
      <c r="B59" s="172" t="s">
        <v>199</v>
      </c>
      <c r="C59" s="172" t="s">
        <v>339</v>
      </c>
      <c r="D59" s="173">
        <v>6903.297</v>
      </c>
      <c r="E59" s="173">
        <v>8233.919</v>
      </c>
      <c r="F59" s="173">
        <v>1330.6220000000003</v>
      </c>
      <c r="G59" s="174">
        <v>24697073.648429424</v>
      </c>
      <c r="H59" s="173">
        <v>8233.919</v>
      </c>
      <c r="I59" s="173">
        <v>9808.672</v>
      </c>
      <c r="J59" s="173">
        <v>1574.7530000000006</v>
      </c>
      <c r="K59" s="174">
        <v>30151707.60618245</v>
      </c>
      <c r="L59" s="184">
        <v>9808.672</v>
      </c>
      <c r="M59" s="184">
        <v>11592.593</v>
      </c>
      <c r="N59" s="184">
        <v>1783.9210000000003</v>
      </c>
      <c r="O59" s="184">
        <v>34611900.93124958</v>
      </c>
      <c r="P59" s="184">
        <v>11592.593</v>
      </c>
      <c r="Q59" s="184">
        <v>12946.338</v>
      </c>
      <c r="R59" s="184">
        <v>1353.744999999999</v>
      </c>
      <c r="S59" s="184">
        <v>27676249.83413909</v>
      </c>
      <c r="T59" s="202">
        <v>12946.338</v>
      </c>
      <c r="U59" s="202">
        <v>13876.045</v>
      </c>
      <c r="V59" s="202">
        <v>929.7070000000003</v>
      </c>
      <c r="W59" s="202">
        <v>18715823.72537838</v>
      </c>
      <c r="X59" s="202">
        <v>13876.045</v>
      </c>
      <c r="Y59" s="202">
        <v>15233.255</v>
      </c>
      <c r="Z59" s="202">
        <v>1357.2099999999991</v>
      </c>
      <c r="AA59" s="202">
        <v>27144717.369282387</v>
      </c>
    </row>
    <row r="60" spans="1:27" ht="19.5">
      <c r="A60" s="169">
        <v>59</v>
      </c>
      <c r="B60" s="169" t="s">
        <v>199</v>
      </c>
      <c r="C60" s="169" t="s">
        <v>340</v>
      </c>
      <c r="D60" s="170">
        <v>6660.904</v>
      </c>
      <c r="E60" s="170">
        <v>8019.705</v>
      </c>
      <c r="F60" s="170">
        <v>1358.8009999999995</v>
      </c>
      <c r="G60" s="171">
        <v>25220091.333646618</v>
      </c>
      <c r="H60" s="170">
        <v>8019.705</v>
      </c>
      <c r="I60" s="170">
        <v>9553.068</v>
      </c>
      <c r="J60" s="170">
        <v>1533.3629999999994</v>
      </c>
      <c r="K60" s="171">
        <v>29359215.59135858</v>
      </c>
      <c r="L60" s="182">
        <v>9553.068</v>
      </c>
      <c r="M60" s="182">
        <v>11240.721</v>
      </c>
      <c r="N60" s="182">
        <v>1687.6530000000002</v>
      </c>
      <c r="O60" s="182">
        <v>32744094.857522365</v>
      </c>
      <c r="P60" s="182">
        <v>11240.721</v>
      </c>
      <c r="Q60" s="182">
        <v>12583.634</v>
      </c>
      <c r="R60" s="182">
        <v>1342.9130000000005</v>
      </c>
      <c r="S60" s="182">
        <v>27454798.12927344</v>
      </c>
      <c r="T60" s="199">
        <v>12583.634</v>
      </c>
      <c r="U60" s="199">
        <v>13659.5</v>
      </c>
      <c r="V60" s="199">
        <v>1075.866</v>
      </c>
      <c r="W60" s="199">
        <v>21658133.5927641</v>
      </c>
      <c r="X60" s="199">
        <v>13659.5</v>
      </c>
      <c r="Y60" s="199">
        <v>15057.667</v>
      </c>
      <c r="Z60" s="199">
        <v>1398.1669999999995</v>
      </c>
      <c r="AA60" s="199">
        <v>27963872.982115854</v>
      </c>
    </row>
    <row r="61" spans="1:27" ht="19.5">
      <c r="A61" s="172">
        <v>60</v>
      </c>
      <c r="B61" s="172" t="s">
        <v>199</v>
      </c>
      <c r="C61" s="172" t="s">
        <v>334</v>
      </c>
      <c r="D61" s="173">
        <v>21025.209</v>
      </c>
      <c r="E61" s="173">
        <v>26083</v>
      </c>
      <c r="F61" s="173">
        <v>5057.791000000001</v>
      </c>
      <c r="G61" s="174">
        <v>86320737.43377478</v>
      </c>
      <c r="H61" s="173">
        <v>26083</v>
      </c>
      <c r="I61" s="173">
        <v>30831.424</v>
      </c>
      <c r="J61" s="173">
        <v>4748.423999999999</v>
      </c>
      <c r="K61" s="174">
        <v>83598582.06105591</v>
      </c>
      <c r="L61" s="184">
        <v>30831.424</v>
      </c>
      <c r="M61" s="184">
        <v>36230.121</v>
      </c>
      <c r="N61" s="184">
        <v>5398.697</v>
      </c>
      <c r="O61" s="184">
        <v>96312601.22789636</v>
      </c>
      <c r="P61" s="184">
        <v>36230.121</v>
      </c>
      <c r="Q61" s="184">
        <v>40361.611</v>
      </c>
      <c r="R61" s="184">
        <v>4131.489999999998</v>
      </c>
      <c r="S61" s="184">
        <v>77660447.86689807</v>
      </c>
      <c r="T61" s="202">
        <v>40361.611</v>
      </c>
      <c r="U61" s="202">
        <v>43336.43</v>
      </c>
      <c r="V61" s="202">
        <v>2974.819000000003</v>
      </c>
      <c r="W61" s="202">
        <v>55062057.502898455</v>
      </c>
      <c r="X61" s="202">
        <v>43336.43</v>
      </c>
      <c r="Y61" s="202">
        <v>47090.072</v>
      </c>
      <c r="Z61" s="202">
        <v>3753.642</v>
      </c>
      <c r="AA61" s="202">
        <v>69027607.59759283</v>
      </c>
    </row>
    <row r="62" spans="1:27" ht="19.5">
      <c r="A62" s="169">
        <v>61</v>
      </c>
      <c r="B62" s="169" t="s">
        <v>199</v>
      </c>
      <c r="C62" s="169" t="s">
        <v>342</v>
      </c>
      <c r="D62" s="170">
        <v>6649.385</v>
      </c>
      <c r="E62" s="170">
        <v>8120.903</v>
      </c>
      <c r="F62" s="170">
        <v>1471.518</v>
      </c>
      <c r="G62" s="171">
        <v>25114228.505502377</v>
      </c>
      <c r="H62" s="170">
        <v>8120.903</v>
      </c>
      <c r="I62" s="170">
        <v>9755.311</v>
      </c>
      <c r="J62" s="170">
        <v>1634.4079999999994</v>
      </c>
      <c r="K62" s="171">
        <v>28774640.029880702</v>
      </c>
      <c r="L62" s="182">
        <v>9755.311</v>
      </c>
      <c r="M62" s="182">
        <v>11607.019</v>
      </c>
      <c r="N62" s="182">
        <v>1851.7080000000005</v>
      </c>
      <c r="O62" s="182">
        <v>33034418.155807886</v>
      </c>
      <c r="P62" s="182">
        <v>11607.019</v>
      </c>
      <c r="Q62" s="182">
        <v>13063.84</v>
      </c>
      <c r="R62" s="182">
        <v>1456.821</v>
      </c>
      <c r="S62" s="182">
        <v>27384157.125371806</v>
      </c>
      <c r="T62" s="199">
        <v>13063.84</v>
      </c>
      <c r="U62" s="199">
        <v>14187.708</v>
      </c>
      <c r="V62" s="199">
        <v>1123.8680000000004</v>
      </c>
      <c r="W62" s="199">
        <v>20802100.713242535</v>
      </c>
      <c r="X62" s="199">
        <v>14187.708</v>
      </c>
      <c r="Y62" s="199">
        <v>15611.36</v>
      </c>
      <c r="Z62" s="199">
        <v>1423.652</v>
      </c>
      <c r="AA62" s="199">
        <v>26180251.50281466</v>
      </c>
    </row>
    <row r="63" spans="1:27" ht="19.5">
      <c r="A63" s="172">
        <v>62</v>
      </c>
      <c r="B63" s="172" t="s">
        <v>199</v>
      </c>
      <c r="C63" s="172" t="s">
        <v>343</v>
      </c>
      <c r="D63" s="173">
        <v>5130</v>
      </c>
      <c r="E63" s="173">
        <v>6680.914</v>
      </c>
      <c r="F63" s="173">
        <v>1550.9139999999998</v>
      </c>
      <c r="G63" s="174">
        <v>26469270.908261202</v>
      </c>
      <c r="H63" s="173">
        <v>6680.914</v>
      </c>
      <c r="I63" s="173">
        <v>8402.715</v>
      </c>
      <c r="J63" s="173">
        <v>1721.8010000000004</v>
      </c>
      <c r="K63" s="174">
        <v>30313241.233577322</v>
      </c>
      <c r="L63" s="184">
        <v>8402.715</v>
      </c>
      <c r="M63" s="184">
        <v>10262.786</v>
      </c>
      <c r="N63" s="184">
        <v>1860.071</v>
      </c>
      <c r="O63" s="184">
        <v>33183613.83840849</v>
      </c>
      <c r="P63" s="184">
        <v>10262.786</v>
      </c>
      <c r="Q63" s="184">
        <v>11727</v>
      </c>
      <c r="R63" s="184">
        <v>1464.214</v>
      </c>
      <c r="S63" s="184">
        <v>27523124.83219912</v>
      </c>
      <c r="T63" s="202">
        <v>11727</v>
      </c>
      <c r="U63" s="202">
        <v>13040</v>
      </c>
      <c r="V63" s="202">
        <v>1313</v>
      </c>
      <c r="W63" s="202">
        <v>24302816.911316488</v>
      </c>
      <c r="X63" s="202">
        <v>13040</v>
      </c>
      <c r="Y63" s="202">
        <v>14571.873</v>
      </c>
      <c r="Z63" s="202">
        <v>1531.8729999999996</v>
      </c>
      <c r="AA63" s="202">
        <v>28170381.814074785</v>
      </c>
    </row>
    <row r="64" spans="1:27" ht="19.5">
      <c r="A64" s="169">
        <v>63</v>
      </c>
      <c r="B64" s="169" t="s">
        <v>199</v>
      </c>
      <c r="C64" s="169" t="s">
        <v>344</v>
      </c>
      <c r="D64" s="170">
        <v>9191</v>
      </c>
      <c r="E64" s="170">
        <v>11219</v>
      </c>
      <c r="F64" s="170">
        <v>2028</v>
      </c>
      <c r="G64" s="171">
        <v>34611642.8131758</v>
      </c>
      <c r="H64" s="170">
        <v>11219</v>
      </c>
      <c r="I64" s="170">
        <v>12811</v>
      </c>
      <c r="J64" s="170">
        <v>1592</v>
      </c>
      <c r="K64" s="171">
        <v>28028024.169956394</v>
      </c>
      <c r="L64" s="182">
        <v>12811</v>
      </c>
      <c r="M64" s="182">
        <v>14964</v>
      </c>
      <c r="N64" s="182">
        <v>2153</v>
      </c>
      <c r="O64" s="182">
        <v>38409458.883071385</v>
      </c>
      <c r="P64" s="182">
        <v>14964</v>
      </c>
      <c r="Q64" s="182">
        <v>16571</v>
      </c>
      <c r="R64" s="182">
        <v>1607</v>
      </c>
      <c r="S64" s="182">
        <v>30207101.970985107</v>
      </c>
      <c r="T64" s="199">
        <v>16571</v>
      </c>
      <c r="U64" s="199">
        <v>17954</v>
      </c>
      <c r="V64" s="199">
        <v>1383</v>
      </c>
      <c r="W64" s="199">
        <v>25598473.56310031</v>
      </c>
      <c r="X64" s="199">
        <v>17954</v>
      </c>
      <c r="Y64" s="199">
        <v>19735.646</v>
      </c>
      <c r="Z64" s="199">
        <v>1781.6460000000006</v>
      </c>
      <c r="AA64" s="199">
        <v>32763582.932474893</v>
      </c>
    </row>
    <row r="65" spans="1:27" ht="19.5">
      <c r="A65" s="172">
        <v>64</v>
      </c>
      <c r="B65" s="172" t="s">
        <v>199</v>
      </c>
      <c r="C65" s="172" t="s">
        <v>345</v>
      </c>
      <c r="D65" s="173">
        <v>7123.285</v>
      </c>
      <c r="E65" s="173">
        <v>10634.172</v>
      </c>
      <c r="F65" s="173">
        <v>3510.8870000000006</v>
      </c>
      <c r="G65" s="174">
        <v>56939103.44735519</v>
      </c>
      <c r="H65" s="173">
        <v>10634.172</v>
      </c>
      <c r="I65" s="173">
        <v>13187.896</v>
      </c>
      <c r="J65" s="173">
        <v>2553.724</v>
      </c>
      <c r="K65" s="174">
        <v>42722248.02129436</v>
      </c>
      <c r="L65" s="184">
        <v>13187.896</v>
      </c>
      <c r="M65" s="184">
        <v>15653.649</v>
      </c>
      <c r="N65" s="184">
        <v>2465.752999999999</v>
      </c>
      <c r="O65" s="184">
        <v>41799471.22581612</v>
      </c>
      <c r="P65" s="184">
        <v>15653.649</v>
      </c>
      <c r="Q65" s="184">
        <v>17643.419</v>
      </c>
      <c r="R65" s="184">
        <v>1989.7700000000023</v>
      </c>
      <c r="S65" s="184">
        <v>35539320.788210295</v>
      </c>
      <c r="T65" s="202">
        <v>17643.419</v>
      </c>
      <c r="U65" s="202">
        <v>19246.862</v>
      </c>
      <c r="V65" s="202">
        <v>1603.4429999999993</v>
      </c>
      <c r="W65" s="202">
        <v>28200871.648061518</v>
      </c>
      <c r="X65" s="202">
        <v>19246.862</v>
      </c>
      <c r="Y65" s="202">
        <v>21229.007</v>
      </c>
      <c r="Z65" s="202">
        <v>1982.1450000000004</v>
      </c>
      <c r="AA65" s="202">
        <v>34635721.36182823</v>
      </c>
    </row>
    <row r="66" spans="1:27" ht="19.5">
      <c r="A66" s="169">
        <v>65</v>
      </c>
      <c r="B66" s="169" t="s">
        <v>199</v>
      </c>
      <c r="C66" s="169" t="s">
        <v>346</v>
      </c>
      <c r="D66" s="170">
        <v>11226.562</v>
      </c>
      <c r="E66" s="170">
        <v>14504.327</v>
      </c>
      <c r="F66" s="170">
        <v>3277.7649999999994</v>
      </c>
      <c r="G66" s="171">
        <v>55941238.36564553</v>
      </c>
      <c r="H66" s="170">
        <v>14504.327</v>
      </c>
      <c r="I66" s="170">
        <v>17515.738</v>
      </c>
      <c r="J66" s="170">
        <v>3011.411000000002</v>
      </c>
      <c r="K66" s="171">
        <v>53017525.310095854</v>
      </c>
      <c r="L66" s="182">
        <v>17515.738</v>
      </c>
      <c r="M66" s="182">
        <v>20863.6</v>
      </c>
      <c r="N66" s="182">
        <v>3347.8619999999974</v>
      </c>
      <c r="O66" s="182">
        <v>59725763.04468047</v>
      </c>
      <c r="P66" s="182">
        <v>20863.6</v>
      </c>
      <c r="Q66" s="182">
        <v>23542.654</v>
      </c>
      <c r="R66" s="182">
        <v>2679.054</v>
      </c>
      <c r="S66" s="182">
        <v>50358716.46781303</v>
      </c>
      <c r="T66" s="199">
        <v>23542.654</v>
      </c>
      <c r="U66" s="199">
        <v>25711.681</v>
      </c>
      <c r="V66" s="199">
        <v>2169.027000000002</v>
      </c>
      <c r="W66" s="199">
        <v>40147346.57783863</v>
      </c>
      <c r="X66" s="199">
        <v>25711.681</v>
      </c>
      <c r="Y66" s="199">
        <v>28373.901</v>
      </c>
      <c r="Z66" s="199">
        <v>2662.220000000001</v>
      </c>
      <c r="AA66" s="199">
        <v>48956900.39126365</v>
      </c>
    </row>
    <row r="67" spans="1:27" ht="19.5">
      <c r="A67" s="172">
        <v>66</v>
      </c>
      <c r="B67" s="172" t="s">
        <v>199</v>
      </c>
      <c r="C67" s="172" t="s">
        <v>347</v>
      </c>
      <c r="D67" s="173">
        <v>4735</v>
      </c>
      <c r="E67" s="173">
        <v>5856.178</v>
      </c>
      <c r="F67" s="173">
        <v>1121.1779999999999</v>
      </c>
      <c r="G67" s="174">
        <v>19822690.67902324</v>
      </c>
      <c r="H67" s="173">
        <v>5856.178</v>
      </c>
      <c r="I67" s="173">
        <v>7200.159</v>
      </c>
      <c r="J67" s="173">
        <v>1343.9809999999998</v>
      </c>
      <c r="K67" s="174">
        <v>24512191.953774624</v>
      </c>
      <c r="L67" s="184">
        <v>7200.159</v>
      </c>
      <c r="M67" s="184">
        <v>8222.525</v>
      </c>
      <c r="N67" s="184">
        <v>1022.366</v>
      </c>
      <c r="O67" s="184">
        <v>18894812.317958876</v>
      </c>
      <c r="P67" s="184">
        <v>8222.525</v>
      </c>
      <c r="Q67" s="184">
        <v>8445.317</v>
      </c>
      <c r="R67" s="184">
        <v>222.79199999999946</v>
      </c>
      <c r="S67" s="184">
        <v>4338544.719212292</v>
      </c>
      <c r="T67" s="202">
        <v>8445.317</v>
      </c>
      <c r="U67" s="202">
        <v>9478.742</v>
      </c>
      <c r="V67" s="202">
        <v>1033.425000000001</v>
      </c>
      <c r="W67" s="202">
        <v>19816158.42078679</v>
      </c>
      <c r="X67" s="202">
        <v>9478.742</v>
      </c>
      <c r="Y67" s="202">
        <v>10630.898</v>
      </c>
      <c r="Z67" s="202">
        <v>1152.155999999999</v>
      </c>
      <c r="AA67" s="202">
        <v>21949706.939172175</v>
      </c>
    </row>
    <row r="68" spans="1:27" ht="19.5">
      <c r="A68" s="169">
        <v>67</v>
      </c>
      <c r="B68" s="169" t="s">
        <v>199</v>
      </c>
      <c r="C68" s="169" t="s">
        <v>267</v>
      </c>
      <c r="D68" s="170">
        <v>8864.512</v>
      </c>
      <c r="E68" s="170">
        <v>9275.043</v>
      </c>
      <c r="F68" s="170">
        <v>410.53099999999904</v>
      </c>
      <c r="G68" s="171">
        <v>7006485.372650809</v>
      </c>
      <c r="H68" s="170">
        <v>9275.043</v>
      </c>
      <c r="I68" s="170">
        <v>10614.784</v>
      </c>
      <c r="J68" s="170">
        <v>1339.741</v>
      </c>
      <c r="K68" s="171">
        <v>23586867.54364419</v>
      </c>
      <c r="L68" s="182">
        <v>10614.784</v>
      </c>
      <c r="M68" s="182">
        <v>15016.861</v>
      </c>
      <c r="N68" s="182">
        <v>4402.077000000001</v>
      </c>
      <c r="O68" s="182">
        <v>78532928.71881759</v>
      </c>
      <c r="P68" s="182">
        <v>15016.861</v>
      </c>
      <c r="Q68" s="182">
        <v>18778.444</v>
      </c>
      <c r="R68" s="182">
        <v>3761.5829999999987</v>
      </c>
      <c r="S68" s="182">
        <v>70707231.64488117</v>
      </c>
      <c r="T68" s="199">
        <v>18778.444</v>
      </c>
      <c r="U68" s="199">
        <v>19963.078</v>
      </c>
      <c r="V68" s="199">
        <v>1184.6340000000018</v>
      </c>
      <c r="W68" s="199">
        <v>21926841.74327535</v>
      </c>
      <c r="X68" s="199">
        <v>19963.078</v>
      </c>
      <c r="Y68" s="199">
        <v>23586.479</v>
      </c>
      <c r="Z68" s="199">
        <v>3623.400999999998</v>
      </c>
      <c r="AA68" s="199">
        <v>66632540.44917585</v>
      </c>
    </row>
    <row r="69" spans="1:27" ht="19.5">
      <c r="A69" s="172">
        <v>68</v>
      </c>
      <c r="B69" s="172" t="s">
        <v>199</v>
      </c>
      <c r="C69" s="172" t="s">
        <v>348</v>
      </c>
      <c r="D69" s="173">
        <v>4377</v>
      </c>
      <c r="E69" s="173">
        <v>5751.364</v>
      </c>
      <c r="F69" s="173">
        <v>1374.3639999999996</v>
      </c>
      <c r="G69" s="174">
        <v>22289254.530356813</v>
      </c>
      <c r="H69" s="173">
        <v>5751.364</v>
      </c>
      <c r="I69" s="173">
        <v>7391.111</v>
      </c>
      <c r="J69" s="173">
        <v>1639.7470000000003</v>
      </c>
      <c r="K69" s="174">
        <v>27431969.165882215</v>
      </c>
      <c r="L69" s="184">
        <v>7391.111</v>
      </c>
      <c r="M69" s="184">
        <v>9205.455</v>
      </c>
      <c r="N69" s="184">
        <v>1814.344</v>
      </c>
      <c r="O69" s="184">
        <v>30756778.891369965</v>
      </c>
      <c r="P69" s="184">
        <v>9205.455</v>
      </c>
      <c r="Q69" s="184">
        <v>10473.112</v>
      </c>
      <c r="R69" s="184">
        <v>1267.6569999999992</v>
      </c>
      <c r="S69" s="184">
        <v>22641646.40758491</v>
      </c>
      <c r="T69" s="202">
        <v>10473.112</v>
      </c>
      <c r="U69" s="202">
        <v>11586.907</v>
      </c>
      <c r="V69" s="202">
        <v>1113.795</v>
      </c>
      <c r="W69" s="202">
        <v>19589090.37443345</v>
      </c>
      <c r="X69" s="202">
        <v>11586.907</v>
      </c>
      <c r="Y69" s="202">
        <v>12917.269</v>
      </c>
      <c r="Z69" s="202">
        <v>1330.362000000001</v>
      </c>
      <c r="AA69" s="202">
        <v>23246557.41248221</v>
      </c>
    </row>
    <row r="70" spans="1:27" ht="19.5">
      <c r="A70" s="169">
        <v>69</v>
      </c>
      <c r="B70" s="169" t="s">
        <v>199</v>
      </c>
      <c r="C70" s="169" t="s">
        <v>359</v>
      </c>
      <c r="D70" s="170">
        <v>1468</v>
      </c>
      <c r="E70" s="170">
        <v>3202.496</v>
      </c>
      <c r="F70" s="170">
        <v>1734.496</v>
      </c>
      <c r="G70" s="171">
        <v>28129827.924687915</v>
      </c>
      <c r="H70" s="170">
        <v>3202.496</v>
      </c>
      <c r="I70" s="170">
        <v>3596.976</v>
      </c>
      <c r="J70" s="170">
        <v>394.48</v>
      </c>
      <c r="K70" s="171">
        <v>6599410.272778186</v>
      </c>
      <c r="L70" s="182"/>
      <c r="M70" s="182"/>
      <c r="N70" s="182"/>
      <c r="O70" s="182"/>
      <c r="P70" s="182"/>
      <c r="Q70" s="182"/>
      <c r="R70" s="182"/>
      <c r="S70" s="182"/>
      <c r="T70" s="200"/>
      <c r="U70" s="200"/>
      <c r="V70" s="200"/>
      <c r="W70" s="200"/>
      <c r="X70" s="214">
        <v>0</v>
      </c>
      <c r="Y70" s="214">
        <v>0</v>
      </c>
      <c r="Z70" s="214">
        <v>0</v>
      </c>
      <c r="AA70" s="214">
        <v>0</v>
      </c>
    </row>
    <row r="71" spans="1:27" ht="19.5">
      <c r="A71" s="172">
        <v>70</v>
      </c>
      <c r="B71" s="172" t="s">
        <v>199</v>
      </c>
      <c r="C71" s="172" t="s">
        <v>361</v>
      </c>
      <c r="D71" s="173">
        <v>6169.17</v>
      </c>
      <c r="E71" s="173">
        <v>7919.158</v>
      </c>
      <c r="F71" s="173">
        <v>1749.9880000000003</v>
      </c>
      <c r="G71" s="174">
        <v>28381075.14244412</v>
      </c>
      <c r="H71" s="173">
        <v>7919.158</v>
      </c>
      <c r="I71" s="173">
        <v>9700.402</v>
      </c>
      <c r="J71" s="173">
        <v>1781.2439999999997</v>
      </c>
      <c r="K71" s="174">
        <v>29799127.84405928</v>
      </c>
      <c r="L71" s="184">
        <v>9700.402</v>
      </c>
      <c r="M71" s="184">
        <v>11617.36</v>
      </c>
      <c r="N71" s="184">
        <v>1916.9580000000005</v>
      </c>
      <c r="O71" s="184">
        <v>32496292.516767938</v>
      </c>
      <c r="P71" s="184">
        <v>11617.36</v>
      </c>
      <c r="Q71" s="184">
        <v>13144.835</v>
      </c>
      <c r="R71" s="184">
        <v>1527.4749999999985</v>
      </c>
      <c r="S71" s="184">
        <v>27282260.77434649</v>
      </c>
      <c r="T71" s="202">
        <v>13144.835</v>
      </c>
      <c r="U71" s="202">
        <v>14412.879</v>
      </c>
      <c r="V71" s="202">
        <v>1268.0440000000017</v>
      </c>
      <c r="W71" s="202">
        <v>22301975.242085055</v>
      </c>
      <c r="X71" s="202">
        <v>14412.879</v>
      </c>
      <c r="Y71" s="202">
        <v>15922.918</v>
      </c>
      <c r="Z71" s="202">
        <v>1510.0389999999989</v>
      </c>
      <c r="AA71" s="202">
        <v>26386207.89573603</v>
      </c>
    </row>
    <row r="72" spans="1:27" ht="19.5">
      <c r="A72" s="169">
        <v>71</v>
      </c>
      <c r="B72" s="169" t="s">
        <v>199</v>
      </c>
      <c r="C72" s="169" t="s">
        <v>362</v>
      </c>
      <c r="D72" s="170">
        <v>2003</v>
      </c>
      <c r="E72" s="170">
        <v>2841</v>
      </c>
      <c r="F72" s="170">
        <v>838</v>
      </c>
      <c r="G72" s="171">
        <v>12826446.956690716</v>
      </c>
      <c r="H72" s="170">
        <v>2841</v>
      </c>
      <c r="I72" s="170">
        <v>4508</v>
      </c>
      <c r="J72" s="170">
        <v>1667</v>
      </c>
      <c r="K72" s="171">
        <v>26319266.909285508</v>
      </c>
      <c r="L72" s="182">
        <v>4508</v>
      </c>
      <c r="M72" s="182">
        <v>6053</v>
      </c>
      <c r="N72" s="182">
        <v>1545</v>
      </c>
      <c r="O72" s="182">
        <v>24717433.0997983</v>
      </c>
      <c r="P72" s="182">
        <v>6053</v>
      </c>
      <c r="Q72" s="182">
        <v>7244</v>
      </c>
      <c r="R72" s="182">
        <v>1191</v>
      </c>
      <c r="S72" s="182">
        <v>20074970.061665278</v>
      </c>
      <c r="T72" s="199">
        <v>7244</v>
      </c>
      <c r="U72" s="199">
        <v>8314.088</v>
      </c>
      <c r="V72" s="199">
        <v>1070.0879999999997</v>
      </c>
      <c r="W72" s="199">
        <v>17761116.331995096</v>
      </c>
      <c r="X72" s="199">
        <v>8314.088</v>
      </c>
      <c r="Y72" s="199">
        <v>9681.067</v>
      </c>
      <c r="Z72" s="199">
        <v>1366.9789999999994</v>
      </c>
      <c r="AA72" s="199">
        <v>22542105.93447672</v>
      </c>
    </row>
    <row r="73" spans="1:27" ht="19.5">
      <c r="A73" s="172">
        <v>72</v>
      </c>
      <c r="B73" s="172" t="s">
        <v>199</v>
      </c>
      <c r="C73" s="172" t="s">
        <v>363</v>
      </c>
      <c r="D73" s="173">
        <v>565</v>
      </c>
      <c r="E73" s="173">
        <v>2375</v>
      </c>
      <c r="F73" s="173">
        <v>1810</v>
      </c>
      <c r="G73" s="174">
        <v>26052277.116784696</v>
      </c>
      <c r="H73" s="173">
        <v>2375</v>
      </c>
      <c r="I73" s="173">
        <v>3516.85</v>
      </c>
      <c r="J73" s="173">
        <v>1141.85</v>
      </c>
      <c r="K73" s="174">
        <v>16952749.178114146</v>
      </c>
      <c r="L73" s="184">
        <v>3516.85</v>
      </c>
      <c r="M73" s="184">
        <v>4656</v>
      </c>
      <c r="N73" s="184">
        <v>1139.15</v>
      </c>
      <c r="O73" s="184">
        <v>17137353.164116785</v>
      </c>
      <c r="P73" s="184">
        <v>4656</v>
      </c>
      <c r="Q73" s="184">
        <v>5365.93</v>
      </c>
      <c r="R73" s="184">
        <v>709.9300000000003</v>
      </c>
      <c r="S73" s="184">
        <v>11251947.97633111</v>
      </c>
      <c r="T73" s="202">
        <v>5365.93</v>
      </c>
      <c r="U73" s="202">
        <v>5920</v>
      </c>
      <c r="V73" s="202">
        <v>554.0699999999997</v>
      </c>
      <c r="W73" s="202">
        <v>8647487.093235293</v>
      </c>
      <c r="X73" s="202">
        <v>5920</v>
      </c>
      <c r="Y73" s="202">
        <v>6626.874</v>
      </c>
      <c r="Z73" s="202">
        <v>706.8739999999998</v>
      </c>
      <c r="AA73" s="202">
        <v>10961033.51723544</v>
      </c>
    </row>
    <row r="74" spans="1:27" ht="19.5">
      <c r="A74" s="169">
        <v>73</v>
      </c>
      <c r="B74" s="169" t="s">
        <v>199</v>
      </c>
      <c r="C74" s="169" t="s">
        <v>372</v>
      </c>
      <c r="D74" s="170">
        <v>2719</v>
      </c>
      <c r="E74" s="170">
        <v>4151.656</v>
      </c>
      <c r="F74" s="170">
        <v>1432.656</v>
      </c>
      <c r="G74" s="171">
        <v>20620967.472389113</v>
      </c>
      <c r="H74" s="170">
        <v>4151.656</v>
      </c>
      <c r="I74" s="170">
        <v>5813.144</v>
      </c>
      <c r="J74" s="170">
        <v>1661.4880000000003</v>
      </c>
      <c r="K74" s="171">
        <v>24667679.052805997</v>
      </c>
      <c r="L74" s="182">
        <v>5813.144</v>
      </c>
      <c r="M74" s="182">
        <v>7506.93</v>
      </c>
      <c r="N74" s="182">
        <v>1693.786</v>
      </c>
      <c r="O74" s="182">
        <v>25481287.685060542</v>
      </c>
      <c r="P74" s="182">
        <v>7506.93</v>
      </c>
      <c r="Q74" s="182">
        <v>8754.967</v>
      </c>
      <c r="R74" s="182">
        <v>1248.0370000000003</v>
      </c>
      <c r="S74" s="182">
        <v>19780608.505819373</v>
      </c>
      <c r="T74" s="199">
        <v>8754.967</v>
      </c>
      <c r="U74" s="199">
        <v>9911.961</v>
      </c>
      <c r="V74" s="199">
        <v>1156.9939999999988</v>
      </c>
      <c r="W74" s="199">
        <v>18057448.84572467</v>
      </c>
      <c r="X74" s="199">
        <v>9911.961</v>
      </c>
      <c r="Y74" s="199">
        <v>11283.333</v>
      </c>
      <c r="Z74" s="199">
        <v>1371.3720000000012</v>
      </c>
      <c r="AA74" s="199">
        <v>21264970.074720833</v>
      </c>
    </row>
    <row r="75" spans="1:27" ht="19.5">
      <c r="A75" s="172">
        <v>74</v>
      </c>
      <c r="B75" s="172" t="s">
        <v>199</v>
      </c>
      <c r="C75" s="172" t="s">
        <v>373</v>
      </c>
      <c r="D75" s="173">
        <v>10175.245</v>
      </c>
      <c r="E75" s="173">
        <v>16910.307</v>
      </c>
      <c r="F75" s="173">
        <v>6735.062</v>
      </c>
      <c r="G75" s="174">
        <v>84258086.64379522</v>
      </c>
      <c r="H75" s="173">
        <v>16910.307</v>
      </c>
      <c r="I75" s="173">
        <v>23306.6</v>
      </c>
      <c r="J75" s="173">
        <v>6396.292999999998</v>
      </c>
      <c r="K75" s="174">
        <v>82533893.68681136</v>
      </c>
      <c r="L75" s="184">
        <v>23306.6</v>
      </c>
      <c r="M75" s="184">
        <v>30058.771</v>
      </c>
      <c r="N75" s="184">
        <v>6752.171000000002</v>
      </c>
      <c r="O75" s="184">
        <v>88280886.66020453</v>
      </c>
      <c r="P75" s="184">
        <v>30058.771</v>
      </c>
      <c r="Q75" s="184">
        <v>35416.185</v>
      </c>
      <c r="R75" s="184">
        <v>5357.413999999997</v>
      </c>
      <c r="S75" s="184">
        <v>73787036.60503644</v>
      </c>
      <c r="T75" s="202">
        <v>35416.185</v>
      </c>
      <c r="U75" s="202">
        <v>40002.479</v>
      </c>
      <c r="V75" s="202">
        <v>4586.294000000002</v>
      </c>
      <c r="W75" s="202">
        <v>62203338.033876024</v>
      </c>
      <c r="X75" s="202">
        <v>40002.479</v>
      </c>
      <c r="Y75" s="202">
        <v>45568.5</v>
      </c>
      <c r="Z75" s="202">
        <v>5566.021000000001</v>
      </c>
      <c r="AA75" s="202">
        <v>75004400.3260809</v>
      </c>
    </row>
    <row r="76" spans="1:27" ht="19.5">
      <c r="A76" s="169">
        <v>75</v>
      </c>
      <c r="B76" s="169" t="s">
        <v>199</v>
      </c>
      <c r="C76" s="169" t="s">
        <v>374</v>
      </c>
      <c r="D76" s="170">
        <v>8902.565</v>
      </c>
      <c r="E76" s="170">
        <v>13868.209</v>
      </c>
      <c r="F76" s="170">
        <v>4965.644</v>
      </c>
      <c r="G76" s="171">
        <v>62122020.91001418</v>
      </c>
      <c r="H76" s="170">
        <v>13868.209</v>
      </c>
      <c r="I76" s="170">
        <v>13868.209</v>
      </c>
      <c r="J76" s="170">
        <v>0</v>
      </c>
      <c r="K76" s="171">
        <v>0</v>
      </c>
      <c r="L76" s="182">
        <v>13868.209</v>
      </c>
      <c r="M76" s="182">
        <v>17674.813</v>
      </c>
      <c r="N76" s="182">
        <v>3806.6039999999975</v>
      </c>
      <c r="O76" s="182">
        <v>49769233.670812085</v>
      </c>
      <c r="P76" s="182">
        <v>17674.813</v>
      </c>
      <c r="Q76" s="182">
        <v>21916.295</v>
      </c>
      <c r="R76" s="182">
        <v>4241.482</v>
      </c>
      <c r="S76" s="182">
        <v>58417435.649662934</v>
      </c>
      <c r="T76" s="199">
        <v>21916.295</v>
      </c>
      <c r="U76" s="199">
        <v>25527.587</v>
      </c>
      <c r="V76" s="199">
        <v>3611.2920000000013</v>
      </c>
      <c r="W76" s="199">
        <v>48979506.550393894</v>
      </c>
      <c r="X76" s="199">
        <v>25527.587</v>
      </c>
      <c r="Y76" s="199">
        <v>29611.526</v>
      </c>
      <c r="Z76" s="199">
        <v>4083.939000000002</v>
      </c>
      <c r="AA76" s="199">
        <v>55032741.64134391</v>
      </c>
    </row>
    <row r="77" spans="1:27" ht="19.5">
      <c r="A77" s="172">
        <v>76</v>
      </c>
      <c r="B77" s="172" t="s">
        <v>199</v>
      </c>
      <c r="C77" s="172" t="s">
        <v>383</v>
      </c>
      <c r="D77" s="173">
        <v>2529.509</v>
      </c>
      <c r="E77" s="173">
        <v>7208.987</v>
      </c>
      <c r="F77" s="173">
        <v>4679.478</v>
      </c>
      <c r="G77" s="174">
        <v>58541979.68359217</v>
      </c>
      <c r="H77" s="173">
        <v>7208.987</v>
      </c>
      <c r="I77" s="173">
        <v>10563.575</v>
      </c>
      <c r="J77" s="173">
        <v>3354.5880000000006</v>
      </c>
      <c r="K77" s="174">
        <v>43285573.27737384</v>
      </c>
      <c r="L77" s="184">
        <v>10563.575</v>
      </c>
      <c r="M77" s="184">
        <v>15417.926</v>
      </c>
      <c r="N77" s="184">
        <v>4854.350999999999</v>
      </c>
      <c r="O77" s="184">
        <v>63467943.930900194</v>
      </c>
      <c r="P77" s="184">
        <v>15417.926</v>
      </c>
      <c r="Q77" s="184">
        <v>19351.02</v>
      </c>
      <c r="R77" s="184">
        <v>3933.094000000001</v>
      </c>
      <c r="S77" s="184">
        <v>54170043.7840065</v>
      </c>
      <c r="T77" s="202">
        <v>19351.02</v>
      </c>
      <c r="U77" s="202">
        <v>23092.504</v>
      </c>
      <c r="V77" s="202">
        <v>3741.4840000000004</v>
      </c>
      <c r="W77" s="202">
        <v>50745284.53700058</v>
      </c>
      <c r="X77" s="202">
        <v>23092.504</v>
      </c>
      <c r="Y77" s="202">
        <v>27416.429</v>
      </c>
      <c r="Z77" s="202">
        <v>4323.924999999999</v>
      </c>
      <c r="AA77" s="202">
        <v>58266650.75103907</v>
      </c>
    </row>
    <row r="78" spans="1:27" ht="19.5">
      <c r="A78" s="169">
        <v>77</v>
      </c>
      <c r="B78" s="169" t="s">
        <v>199</v>
      </c>
      <c r="C78" s="169" t="s">
        <v>384</v>
      </c>
      <c r="D78" s="170">
        <v>1439.955</v>
      </c>
      <c r="E78" s="170">
        <v>6589.666</v>
      </c>
      <c r="F78" s="170">
        <v>5149.711</v>
      </c>
      <c r="G78" s="171">
        <v>62439855.339364454</v>
      </c>
      <c r="H78" s="170">
        <v>6589.666</v>
      </c>
      <c r="I78" s="170">
        <v>11680.941</v>
      </c>
      <c r="J78" s="170">
        <v>5091.275000000001</v>
      </c>
      <c r="K78" s="171">
        <v>63669625.097492486</v>
      </c>
      <c r="L78" s="182">
        <v>11680.941</v>
      </c>
      <c r="M78" s="182">
        <v>16868.816</v>
      </c>
      <c r="N78" s="182">
        <v>5187.874999999998</v>
      </c>
      <c r="O78" s="182">
        <v>65737241.57873647</v>
      </c>
      <c r="P78" s="182">
        <v>16868.816</v>
      </c>
      <c r="Q78" s="182">
        <v>20978.465</v>
      </c>
      <c r="R78" s="182">
        <v>4109.649000000001</v>
      </c>
      <c r="S78" s="182">
        <v>54855061.573229276</v>
      </c>
      <c r="T78" s="199">
        <v>20978.465</v>
      </c>
      <c r="U78" s="199">
        <v>24624.368</v>
      </c>
      <c r="V78" s="199">
        <v>3645.9029999999984</v>
      </c>
      <c r="W78" s="199">
        <v>47923374.20934974</v>
      </c>
      <c r="X78" s="199">
        <v>24624.368</v>
      </c>
      <c r="Y78" s="199">
        <v>29070.247</v>
      </c>
      <c r="Z78" s="199">
        <v>4445.879000000001</v>
      </c>
      <c r="AA78" s="199">
        <v>58061927.8643925</v>
      </c>
    </row>
    <row r="79" spans="1:27" ht="19.5">
      <c r="A79" s="172">
        <v>78</v>
      </c>
      <c r="B79" s="172" t="s">
        <v>199</v>
      </c>
      <c r="C79" s="172" t="s">
        <v>385</v>
      </c>
      <c r="D79" s="173">
        <v>3043.629</v>
      </c>
      <c r="E79" s="173">
        <v>8117.404</v>
      </c>
      <c r="F79" s="173">
        <v>5073.775000000001</v>
      </c>
      <c r="G79" s="174">
        <v>63474779.2315976</v>
      </c>
      <c r="H79" s="173">
        <v>8117.404</v>
      </c>
      <c r="I79" s="173">
        <v>12837.947</v>
      </c>
      <c r="J79" s="173">
        <v>4720.543</v>
      </c>
      <c r="K79" s="174">
        <v>60911029.88965979</v>
      </c>
      <c r="L79" s="184">
        <v>12837.947</v>
      </c>
      <c r="M79" s="184">
        <v>17941.524</v>
      </c>
      <c r="N79" s="184">
        <v>5103.577000000001</v>
      </c>
      <c r="O79" s="184">
        <v>66726435.497357324</v>
      </c>
      <c r="P79" s="184">
        <v>17941.524</v>
      </c>
      <c r="Q79" s="184">
        <v>22313.718</v>
      </c>
      <c r="R79" s="184">
        <v>4372.1939999999995</v>
      </c>
      <c r="S79" s="184">
        <v>60217716.74212984</v>
      </c>
      <c r="T79" s="202">
        <v>22313.718</v>
      </c>
      <c r="U79" s="202">
        <v>25875.163</v>
      </c>
      <c r="V79" s="202">
        <v>3561.4449999999997</v>
      </c>
      <c r="W79" s="202">
        <v>48303437.857245415</v>
      </c>
      <c r="X79" s="202">
        <v>25875.163</v>
      </c>
      <c r="Y79" s="202">
        <v>30283.118</v>
      </c>
      <c r="Z79" s="202">
        <v>4407.954999999998</v>
      </c>
      <c r="AA79" s="202">
        <v>59398989.2311491</v>
      </c>
    </row>
    <row r="80" spans="1:27" ht="19.5">
      <c r="A80" s="169">
        <v>79</v>
      </c>
      <c r="B80" s="169" t="s">
        <v>199</v>
      </c>
      <c r="C80" s="169" t="s">
        <v>386</v>
      </c>
      <c r="D80" s="170">
        <v>643.551</v>
      </c>
      <c r="E80" s="170">
        <v>2425.099</v>
      </c>
      <c r="F80" s="170">
        <v>1781.5480000000002</v>
      </c>
      <c r="G80" s="171">
        <v>22287816.466140937</v>
      </c>
      <c r="H80" s="170">
        <v>2425.099</v>
      </c>
      <c r="I80" s="170">
        <v>4504.108</v>
      </c>
      <c r="J80" s="170">
        <v>2079.009</v>
      </c>
      <c r="K80" s="171">
        <v>26826273.871432103</v>
      </c>
      <c r="L80" s="182">
        <v>4504.108</v>
      </c>
      <c r="M80" s="182">
        <v>9520.729</v>
      </c>
      <c r="N80" s="182">
        <v>5016.620999999999</v>
      </c>
      <c r="O80" s="182">
        <v>65589534.07995766</v>
      </c>
      <c r="P80" s="182">
        <v>9520.729</v>
      </c>
      <c r="Q80" s="182">
        <v>13838.639</v>
      </c>
      <c r="R80" s="182">
        <v>4317.91</v>
      </c>
      <c r="S80" s="182">
        <v>59470069.55730004</v>
      </c>
      <c r="T80" s="199">
        <v>13838.639</v>
      </c>
      <c r="U80" s="199">
        <v>17725.194</v>
      </c>
      <c r="V80" s="199">
        <v>3886.5550000000003</v>
      </c>
      <c r="W80" s="199">
        <v>52712864.55954437</v>
      </c>
      <c r="X80" s="199">
        <v>17725.194</v>
      </c>
      <c r="Y80" s="199">
        <v>22235.905</v>
      </c>
      <c r="Z80" s="199">
        <v>4510.710999999999</v>
      </c>
      <c r="AA80" s="199">
        <v>60783668.18940435</v>
      </c>
    </row>
    <row r="81" spans="1:27" ht="19.5">
      <c r="A81" s="172">
        <v>80</v>
      </c>
      <c r="B81" s="172" t="s">
        <v>199</v>
      </c>
      <c r="C81" s="172" t="s">
        <v>387</v>
      </c>
      <c r="D81" s="173">
        <v>637.783</v>
      </c>
      <c r="E81" s="173">
        <v>637.783</v>
      </c>
      <c r="F81" s="173">
        <v>0</v>
      </c>
      <c r="G81" s="174">
        <v>0</v>
      </c>
      <c r="H81" s="173">
        <v>637.783</v>
      </c>
      <c r="I81" s="173">
        <v>3219.457</v>
      </c>
      <c r="J81" s="173">
        <v>2581.674</v>
      </c>
      <c r="K81" s="174">
        <v>32285471.85212816</v>
      </c>
      <c r="L81" s="184">
        <v>3219.457</v>
      </c>
      <c r="M81" s="184">
        <v>8286.722</v>
      </c>
      <c r="N81" s="184">
        <v>5067.264999999999</v>
      </c>
      <c r="O81" s="184">
        <v>64208953.270554155</v>
      </c>
      <c r="P81" s="184">
        <v>8286.722</v>
      </c>
      <c r="Q81" s="184">
        <v>12391.206</v>
      </c>
      <c r="R81" s="184">
        <v>4104.484</v>
      </c>
      <c r="S81" s="184">
        <v>54786119.82345312</v>
      </c>
      <c r="T81" s="202">
        <v>12391.206</v>
      </c>
      <c r="U81" s="202">
        <v>16262.305</v>
      </c>
      <c r="V81" s="202">
        <v>3871.099</v>
      </c>
      <c r="W81" s="202">
        <v>50883450.815460436</v>
      </c>
      <c r="X81" s="202">
        <v>16262.305</v>
      </c>
      <c r="Y81" s="202">
        <v>20928.378</v>
      </c>
      <c r="Z81" s="202">
        <v>4666.073</v>
      </c>
      <c r="AA81" s="202">
        <v>60937599.5019184</v>
      </c>
    </row>
    <row r="82" spans="1:27" ht="19.5">
      <c r="A82" s="169">
        <v>81</v>
      </c>
      <c r="B82" s="169" t="s">
        <v>199</v>
      </c>
      <c r="C82" s="169" t="s">
        <v>388</v>
      </c>
      <c r="D82" s="170">
        <v>2962.141</v>
      </c>
      <c r="E82" s="170">
        <v>6746.253</v>
      </c>
      <c r="F82" s="170">
        <v>3784.1119999999996</v>
      </c>
      <c r="G82" s="171">
        <v>47340623.852582976</v>
      </c>
      <c r="H82" s="170">
        <v>6746.253</v>
      </c>
      <c r="I82" s="170">
        <v>10696.209</v>
      </c>
      <c r="J82" s="170">
        <v>3949.956000000001</v>
      </c>
      <c r="K82" s="171">
        <v>50967841.61882248</v>
      </c>
      <c r="L82" s="182">
        <v>10696.209</v>
      </c>
      <c r="M82" s="182">
        <v>15004.838</v>
      </c>
      <c r="N82" s="182">
        <v>4308.628999999999</v>
      </c>
      <c r="O82" s="182">
        <v>56332931.79480647</v>
      </c>
      <c r="P82" s="182">
        <v>15004.838</v>
      </c>
      <c r="Q82" s="182">
        <v>18406.21</v>
      </c>
      <c r="R82" s="182">
        <v>3401.3719999999994</v>
      </c>
      <c r="S82" s="182">
        <v>46846698.849733494</v>
      </c>
      <c r="T82" s="199">
        <v>18406.21</v>
      </c>
      <c r="U82" s="199">
        <v>21179.086</v>
      </c>
      <c r="V82" s="199">
        <v>2772.876</v>
      </c>
      <c r="W82" s="199">
        <v>37608174.084352635</v>
      </c>
      <c r="X82" s="199">
        <v>21179.086</v>
      </c>
      <c r="Y82" s="199">
        <v>23759.777</v>
      </c>
      <c r="Z82" s="199">
        <v>2580.690999999999</v>
      </c>
      <c r="AA82" s="199">
        <v>34775862.48451343</v>
      </c>
    </row>
    <row r="83" spans="1:27" ht="19.5">
      <c r="A83" s="172">
        <v>82</v>
      </c>
      <c r="B83" s="172" t="s">
        <v>199</v>
      </c>
      <c r="C83" s="172" t="s">
        <v>389</v>
      </c>
      <c r="D83" s="173">
        <v>2219</v>
      </c>
      <c r="E83" s="173">
        <v>3312.706</v>
      </c>
      <c r="F83" s="173">
        <v>1093.7060000000001</v>
      </c>
      <c r="G83" s="174">
        <v>13261102.307254707</v>
      </c>
      <c r="H83" s="173">
        <v>3312.706</v>
      </c>
      <c r="I83" s="173">
        <v>4390.793</v>
      </c>
      <c r="J83" s="173">
        <v>1078.0869999999995</v>
      </c>
      <c r="K83" s="174">
        <v>13482162.152403934</v>
      </c>
      <c r="L83" s="184">
        <v>4390.793</v>
      </c>
      <c r="M83" s="184">
        <v>6172.769</v>
      </c>
      <c r="N83" s="184">
        <v>1781.9760000000006</v>
      </c>
      <c r="O83" s="184">
        <v>22579994.082261156</v>
      </c>
      <c r="P83" s="184">
        <v>6172.769</v>
      </c>
      <c r="Q83" s="184">
        <v>7540.006</v>
      </c>
      <c r="R83" s="184">
        <v>1367.237</v>
      </c>
      <c r="S83" s="184">
        <v>18249702.05976161</v>
      </c>
      <c r="T83" s="202">
        <v>7540.006</v>
      </c>
      <c r="U83" s="202">
        <v>8701.257</v>
      </c>
      <c r="V83" s="202">
        <v>1161.2509999999993</v>
      </c>
      <c r="W83" s="202">
        <v>15264000.77675725</v>
      </c>
      <c r="X83" s="202">
        <v>8701.257</v>
      </c>
      <c r="Y83" s="202">
        <v>10146.686</v>
      </c>
      <c r="Z83" s="202">
        <v>1445.429</v>
      </c>
      <c r="AA83" s="202">
        <v>18876895.734477025</v>
      </c>
    </row>
    <row r="84" spans="1:27" ht="19.5">
      <c r="A84" s="169">
        <v>83</v>
      </c>
      <c r="B84" s="169" t="s">
        <v>199</v>
      </c>
      <c r="C84" s="169" t="s">
        <v>390</v>
      </c>
      <c r="D84" s="170">
        <v>1708</v>
      </c>
      <c r="E84" s="170">
        <v>3071.587</v>
      </c>
      <c r="F84" s="170">
        <v>1363.587</v>
      </c>
      <c r="G84" s="171">
        <v>17712889.384400666</v>
      </c>
      <c r="H84" s="170">
        <v>3071.587</v>
      </c>
      <c r="I84" s="170">
        <v>4745.932</v>
      </c>
      <c r="J84" s="170">
        <v>1674.3449999999998</v>
      </c>
      <c r="K84" s="171">
        <v>22433340.921384446</v>
      </c>
      <c r="L84" s="182">
        <v>4745.932</v>
      </c>
      <c r="M84" s="182">
        <v>5695.2</v>
      </c>
      <c r="N84" s="182">
        <v>949.268</v>
      </c>
      <c r="O84" s="182">
        <v>12887261.459116464</v>
      </c>
      <c r="P84" s="182">
        <v>5695.2</v>
      </c>
      <c r="Q84" s="182">
        <v>6107.508</v>
      </c>
      <c r="R84" s="182">
        <v>412.308</v>
      </c>
      <c r="S84" s="182">
        <v>5896694.678565917</v>
      </c>
      <c r="T84" s="199">
        <v>6107.508</v>
      </c>
      <c r="U84" s="199">
        <v>7453.568</v>
      </c>
      <c r="V84" s="199">
        <v>1346.0600000000004</v>
      </c>
      <c r="W84" s="199">
        <v>18957206.117262956</v>
      </c>
      <c r="X84" s="199">
        <v>7453.568</v>
      </c>
      <c r="Y84" s="199">
        <v>8994.741</v>
      </c>
      <c r="Z84" s="199">
        <v>1541.1729999999998</v>
      </c>
      <c r="AA84" s="199">
        <v>21565014.056283165</v>
      </c>
    </row>
    <row r="85" spans="1:27" ht="19.5">
      <c r="A85" s="172">
        <v>84</v>
      </c>
      <c r="B85" s="172" t="s">
        <v>199</v>
      </c>
      <c r="C85" s="172" t="s">
        <v>391</v>
      </c>
      <c r="D85" s="173">
        <v>2059</v>
      </c>
      <c r="E85" s="173">
        <v>3040</v>
      </c>
      <c r="F85" s="173">
        <v>981</v>
      </c>
      <c r="G85" s="174">
        <v>12272668.462081436</v>
      </c>
      <c r="H85" s="173">
        <v>3040</v>
      </c>
      <c r="I85" s="173">
        <v>5250</v>
      </c>
      <c r="J85" s="173">
        <v>2210</v>
      </c>
      <c r="K85" s="174">
        <v>28516502.45663436</v>
      </c>
      <c r="L85" s="184">
        <v>5250</v>
      </c>
      <c r="M85" s="184">
        <v>7050</v>
      </c>
      <c r="N85" s="184">
        <v>1800</v>
      </c>
      <c r="O85" s="184">
        <v>23534000.54417581</v>
      </c>
      <c r="P85" s="184">
        <v>7050</v>
      </c>
      <c r="Q85" s="184">
        <v>8167.024</v>
      </c>
      <c r="R85" s="184">
        <v>1117.0240000000003</v>
      </c>
      <c r="S85" s="184">
        <v>15384640.94369117</v>
      </c>
      <c r="T85" s="202">
        <v>8167.024</v>
      </c>
      <c r="U85" s="202">
        <v>9442.71</v>
      </c>
      <c r="V85" s="202">
        <v>1275.6859999999988</v>
      </c>
      <c r="W85" s="202">
        <v>17301971.37014833</v>
      </c>
      <c r="X85" s="202">
        <v>9442.71</v>
      </c>
      <c r="Y85" s="202">
        <v>10918.838</v>
      </c>
      <c r="Z85" s="202">
        <v>1476.1280000000006</v>
      </c>
      <c r="AA85" s="202">
        <v>19891426.10934044</v>
      </c>
    </row>
    <row r="86" spans="1:27" ht="19.5">
      <c r="A86" s="169">
        <v>85</v>
      </c>
      <c r="B86" s="169" t="s">
        <v>199</v>
      </c>
      <c r="C86" s="169" t="s">
        <v>392</v>
      </c>
      <c r="D86" s="170">
        <v>2028</v>
      </c>
      <c r="E86" s="170">
        <v>4208</v>
      </c>
      <c r="F86" s="170">
        <v>2180</v>
      </c>
      <c r="G86" s="171">
        <v>28318030.941915292</v>
      </c>
      <c r="H86" s="170">
        <v>4208</v>
      </c>
      <c r="I86" s="170">
        <v>5723.166</v>
      </c>
      <c r="J86" s="170">
        <v>1515.1660000000002</v>
      </c>
      <c r="K86" s="171">
        <v>20300616.318913005</v>
      </c>
      <c r="L86" s="182">
        <v>5723.166</v>
      </c>
      <c r="M86" s="182">
        <v>7591.81</v>
      </c>
      <c r="N86" s="182">
        <v>1868.6440000000002</v>
      </c>
      <c r="O86" s="182">
        <v>25368709.154853236</v>
      </c>
      <c r="P86" s="182">
        <v>7591.81</v>
      </c>
      <c r="Q86" s="182">
        <v>9102.597</v>
      </c>
      <c r="R86" s="182">
        <v>1510.7869999999994</v>
      </c>
      <c r="S86" s="182">
        <v>21606783.432158876</v>
      </c>
      <c r="T86" s="199">
        <v>9102.597</v>
      </c>
      <c r="U86" s="199">
        <v>10438.479</v>
      </c>
      <c r="V86" s="199">
        <v>1335.8819999999996</v>
      </c>
      <c r="W86" s="199">
        <v>18813864.48029171</v>
      </c>
      <c r="X86" s="199">
        <v>10438.479</v>
      </c>
      <c r="Y86" s="199">
        <v>11952.844</v>
      </c>
      <c r="Z86" s="199">
        <v>1514.3649999999998</v>
      </c>
      <c r="AA86" s="199">
        <v>21189900.49225055</v>
      </c>
    </row>
    <row r="87" spans="1:27" ht="19.5">
      <c r="A87" s="172">
        <v>86</v>
      </c>
      <c r="B87" s="172" t="s">
        <v>199</v>
      </c>
      <c r="C87" s="172" t="s">
        <v>393</v>
      </c>
      <c r="D87" s="173">
        <v>2622</v>
      </c>
      <c r="E87" s="173">
        <v>4447.883</v>
      </c>
      <c r="F87" s="173">
        <v>1825.8829999999998</v>
      </c>
      <c r="G87" s="174">
        <v>23718078.57353996</v>
      </c>
      <c r="H87" s="173">
        <v>4447.883</v>
      </c>
      <c r="I87" s="173">
        <v>6033.078</v>
      </c>
      <c r="J87" s="173">
        <v>1585.1950000000006</v>
      </c>
      <c r="K87" s="174">
        <v>21238884.376800504</v>
      </c>
      <c r="L87" s="184">
        <v>6033.078</v>
      </c>
      <c r="M87" s="184">
        <v>7796.801</v>
      </c>
      <c r="N87" s="184">
        <v>1763.723</v>
      </c>
      <c r="O87" s="184">
        <v>23944301.75931061</v>
      </c>
      <c r="P87" s="184">
        <v>7796.801</v>
      </c>
      <c r="Q87" s="184">
        <v>9283.523</v>
      </c>
      <c r="R87" s="184">
        <v>1486.7219999999988</v>
      </c>
      <c r="S87" s="184">
        <v>21262613.642972894</v>
      </c>
      <c r="T87" s="202">
        <v>9283.523</v>
      </c>
      <c r="U87" s="202">
        <v>10573.663</v>
      </c>
      <c r="V87" s="202">
        <v>1290.1400000000012</v>
      </c>
      <c r="W87" s="202">
        <v>18169658.03911092</v>
      </c>
      <c r="X87" s="202">
        <v>10573.663</v>
      </c>
      <c r="Y87" s="202">
        <v>12058.022</v>
      </c>
      <c r="Z87" s="202">
        <v>1484.3590000000004</v>
      </c>
      <c r="AA87" s="202">
        <v>20770038.60018988</v>
      </c>
    </row>
    <row r="88" spans="1:27" ht="19.5">
      <c r="A88" s="169">
        <v>87</v>
      </c>
      <c r="B88" s="169" t="s">
        <v>199</v>
      </c>
      <c r="C88" s="169" t="s">
        <v>394</v>
      </c>
      <c r="D88" s="170">
        <v>2561</v>
      </c>
      <c r="E88" s="170">
        <v>2561</v>
      </c>
      <c r="F88" s="170">
        <v>0</v>
      </c>
      <c r="G88" s="171">
        <v>0</v>
      </c>
      <c r="H88" s="170">
        <v>2561</v>
      </c>
      <c r="I88" s="170">
        <v>3135.676</v>
      </c>
      <c r="J88" s="170">
        <v>574.6759999999999</v>
      </c>
      <c r="K88" s="171">
        <v>7699669.200396292</v>
      </c>
      <c r="L88" s="182">
        <v>3135.676</v>
      </c>
      <c r="M88" s="182">
        <v>5057.631</v>
      </c>
      <c r="N88" s="182">
        <v>1921.9550000000004</v>
      </c>
      <c r="O88" s="182">
        <v>26092459.239810236</v>
      </c>
      <c r="P88" s="182">
        <v>5057.631</v>
      </c>
      <c r="Q88" s="182">
        <v>6558.723</v>
      </c>
      <c r="R88" s="182">
        <v>1501.0919999999996</v>
      </c>
      <c r="S88" s="182">
        <v>21468128.700965945</v>
      </c>
      <c r="T88" s="199">
        <v>6558.723</v>
      </c>
      <c r="U88" s="199">
        <v>7793.08</v>
      </c>
      <c r="V88" s="199">
        <v>1234.357</v>
      </c>
      <c r="W88" s="199">
        <v>17384039.39741642</v>
      </c>
      <c r="X88" s="199">
        <v>7793.08</v>
      </c>
      <c r="Y88" s="199">
        <v>9209.653</v>
      </c>
      <c r="Z88" s="199">
        <v>1416.5730000000003</v>
      </c>
      <c r="AA88" s="199">
        <v>19821536.36013038</v>
      </c>
    </row>
    <row r="89" spans="1:27" ht="19.5">
      <c r="A89" s="172">
        <v>88</v>
      </c>
      <c r="B89" s="172" t="s">
        <v>199</v>
      </c>
      <c r="C89" s="172" t="s">
        <v>359</v>
      </c>
      <c r="D89" s="173">
        <v>1050</v>
      </c>
      <c r="E89" s="173">
        <v>2974.154</v>
      </c>
      <c r="F89" s="173">
        <v>1924.154</v>
      </c>
      <c r="G89" s="174">
        <v>24994611.242665175</v>
      </c>
      <c r="H89" s="173">
        <v>2974.154</v>
      </c>
      <c r="I89" s="173">
        <v>4515.302</v>
      </c>
      <c r="J89" s="173">
        <v>1541.1479999999997</v>
      </c>
      <c r="K89" s="174">
        <v>20648730.395653106</v>
      </c>
      <c r="L89" s="184"/>
      <c r="M89" s="184"/>
      <c r="N89" s="184"/>
      <c r="O89" s="184"/>
      <c r="P89" s="184"/>
      <c r="Q89" s="184"/>
      <c r="R89" s="184"/>
      <c r="S89" s="184"/>
      <c r="T89" s="202"/>
      <c r="U89" s="202"/>
      <c r="V89" s="202"/>
      <c r="W89" s="202"/>
      <c r="X89" s="202">
        <v>0</v>
      </c>
      <c r="Y89" s="202">
        <v>0</v>
      </c>
      <c r="Z89" s="202">
        <v>0</v>
      </c>
      <c r="AA89" s="202">
        <v>0</v>
      </c>
    </row>
    <row r="90" spans="1:27" ht="19.5">
      <c r="A90" s="169">
        <v>89</v>
      </c>
      <c r="B90" s="169" t="s">
        <v>199</v>
      </c>
      <c r="C90" s="169" t="s">
        <v>410</v>
      </c>
      <c r="D90" s="170">
        <v>0</v>
      </c>
      <c r="E90" s="170">
        <v>1756.608</v>
      </c>
      <c r="F90" s="170">
        <v>1756.608</v>
      </c>
      <c r="G90" s="171">
        <v>21298738.785141595</v>
      </c>
      <c r="H90" s="170">
        <v>1756.608</v>
      </c>
      <c r="I90" s="170">
        <v>3432.779</v>
      </c>
      <c r="J90" s="170">
        <v>1676.171</v>
      </c>
      <c r="K90" s="171">
        <v>20961582.151678916</v>
      </c>
      <c r="L90" s="182">
        <v>3432.779</v>
      </c>
      <c r="M90" s="182">
        <v>5287.329</v>
      </c>
      <c r="N90" s="182">
        <v>1854.5499999999997</v>
      </c>
      <c r="O90" s="182">
        <v>23499602.70242551</v>
      </c>
      <c r="P90" s="182">
        <v>5287.329</v>
      </c>
      <c r="Q90" s="182">
        <v>6799.226</v>
      </c>
      <c r="R90" s="182">
        <v>1511.897</v>
      </c>
      <c r="S90" s="182">
        <v>20180604.968302786</v>
      </c>
      <c r="T90" s="199">
        <v>6799.226</v>
      </c>
      <c r="U90" s="199">
        <v>8129.825</v>
      </c>
      <c r="V90" s="199">
        <v>1330.5990000000002</v>
      </c>
      <c r="W90" s="199">
        <v>17489986.376375508</v>
      </c>
      <c r="X90" s="199">
        <v>8129.825</v>
      </c>
      <c r="Y90" s="199">
        <v>9642.34</v>
      </c>
      <c r="Z90" s="199">
        <v>1512.5150000000003</v>
      </c>
      <c r="AA90" s="199">
        <v>19753020.00432572</v>
      </c>
    </row>
    <row r="91" spans="1:27" ht="19.5">
      <c r="A91" s="172">
        <v>90</v>
      </c>
      <c r="B91" s="172" t="s">
        <v>199</v>
      </c>
      <c r="C91" s="172" t="s">
        <v>411</v>
      </c>
      <c r="D91" s="173">
        <v>0</v>
      </c>
      <c r="E91" s="173">
        <v>3000</v>
      </c>
      <c r="F91" s="173">
        <v>3000</v>
      </c>
      <c r="G91" s="174">
        <v>36374772.490746245</v>
      </c>
      <c r="H91" s="173">
        <v>3000</v>
      </c>
      <c r="I91" s="173">
        <v>5028</v>
      </c>
      <c r="J91" s="173">
        <v>2028</v>
      </c>
      <c r="K91" s="174">
        <v>25361427.088050585</v>
      </c>
      <c r="L91" s="184">
        <v>5028</v>
      </c>
      <c r="M91" s="184">
        <v>6500</v>
      </c>
      <c r="N91" s="184">
        <v>1472</v>
      </c>
      <c r="O91" s="184">
        <v>18652187.958248824</v>
      </c>
      <c r="P91" s="184">
        <v>6500</v>
      </c>
      <c r="Q91" s="184">
        <v>7880</v>
      </c>
      <c r="R91" s="184">
        <v>1380</v>
      </c>
      <c r="S91" s="184">
        <v>18420060.92760145</v>
      </c>
      <c r="T91" s="202">
        <v>7880</v>
      </c>
      <c r="U91" s="202">
        <v>9278</v>
      </c>
      <c r="V91" s="202">
        <v>1398</v>
      </c>
      <c r="W91" s="202">
        <v>18375935.16466866</v>
      </c>
      <c r="X91" s="202">
        <v>9278</v>
      </c>
      <c r="Y91" s="202">
        <v>11158.091</v>
      </c>
      <c r="Z91" s="202">
        <v>1880.0910000000003</v>
      </c>
      <c r="AA91" s="202">
        <v>24553459.061862357</v>
      </c>
    </row>
    <row r="92" spans="1:27" ht="19.5">
      <c r="A92" s="169">
        <v>91</v>
      </c>
      <c r="B92" s="169" t="s">
        <v>199</v>
      </c>
      <c r="C92" s="169" t="s">
        <v>412</v>
      </c>
      <c r="D92" s="170">
        <v>0</v>
      </c>
      <c r="E92" s="170">
        <v>607.72</v>
      </c>
      <c r="F92" s="170">
        <v>607.72</v>
      </c>
      <c r="G92" s="171">
        <v>6449732.36</v>
      </c>
      <c r="H92" s="170">
        <v>607.72</v>
      </c>
      <c r="I92" s="170">
        <v>2025.019</v>
      </c>
      <c r="J92" s="170">
        <v>1417.299</v>
      </c>
      <c r="K92" s="171">
        <v>15512888.478521973</v>
      </c>
      <c r="L92" s="182">
        <v>2025.019</v>
      </c>
      <c r="M92" s="182">
        <v>3494.199</v>
      </c>
      <c r="N92" s="182">
        <v>1469.18</v>
      </c>
      <c r="O92" s="182">
        <v>16293275.715302905</v>
      </c>
      <c r="P92" s="182">
        <v>3494.199</v>
      </c>
      <c r="Q92" s="182">
        <v>4753.913</v>
      </c>
      <c r="R92" s="182">
        <v>1259.7139999999995</v>
      </c>
      <c r="S92" s="182">
        <v>13779769.938424759</v>
      </c>
      <c r="T92" s="199">
        <v>4753.913</v>
      </c>
      <c r="U92" s="199">
        <v>5722.086</v>
      </c>
      <c r="V92" s="199">
        <v>968.1730000000007</v>
      </c>
      <c r="W92" s="199">
        <v>10429831.28803814</v>
      </c>
      <c r="X92" s="199">
        <v>5722.086</v>
      </c>
      <c r="Y92" s="199">
        <v>6847.223</v>
      </c>
      <c r="Z92" s="199">
        <v>1125.1369999999997</v>
      </c>
      <c r="AA92" s="199">
        <v>12042910.956027932</v>
      </c>
    </row>
    <row r="93" spans="1:27" ht="19.5">
      <c r="A93" s="172">
        <v>92</v>
      </c>
      <c r="B93" s="172" t="s">
        <v>378</v>
      </c>
      <c r="C93" s="172" t="s">
        <v>418</v>
      </c>
      <c r="D93" s="173">
        <v>0</v>
      </c>
      <c r="E93" s="173">
        <v>0</v>
      </c>
      <c r="F93" s="173">
        <v>0</v>
      </c>
      <c r="G93" s="174">
        <v>0</v>
      </c>
      <c r="H93" s="173">
        <v>0</v>
      </c>
      <c r="I93" s="173">
        <v>3914</v>
      </c>
      <c r="J93" s="173">
        <v>3914</v>
      </c>
      <c r="K93" s="174">
        <v>32613794.003184162</v>
      </c>
      <c r="L93" s="184">
        <v>3914</v>
      </c>
      <c r="M93" s="184">
        <v>7547.691</v>
      </c>
      <c r="N93" s="184">
        <v>3633.691</v>
      </c>
      <c r="O93" s="184">
        <v>45214017.113</v>
      </c>
      <c r="P93" s="184">
        <v>7547.691</v>
      </c>
      <c r="Q93" s="184">
        <v>11339.039</v>
      </c>
      <c r="R93" s="184">
        <v>3791.348000000001</v>
      </c>
      <c r="S93" s="184">
        <v>46531020.44058065</v>
      </c>
      <c r="T93" s="202">
        <v>11339.039</v>
      </c>
      <c r="U93" s="202">
        <v>14804.12</v>
      </c>
      <c r="V93" s="202">
        <v>3465.081</v>
      </c>
      <c r="W93" s="202">
        <v>41879565.50605431</v>
      </c>
      <c r="X93" s="202">
        <v>14804.12</v>
      </c>
      <c r="Y93" s="202">
        <v>18963.445</v>
      </c>
      <c r="Z93" s="202">
        <v>4159.324999999999</v>
      </c>
      <c r="AA93" s="202">
        <v>51118111.639772005</v>
      </c>
    </row>
    <row r="94" spans="1:27" ht="19.5">
      <c r="A94" s="169">
        <v>93</v>
      </c>
      <c r="B94" s="169" t="s">
        <v>395</v>
      </c>
      <c r="C94" s="169" t="s">
        <v>419</v>
      </c>
      <c r="D94" s="170">
        <v>0</v>
      </c>
      <c r="E94" s="170">
        <v>0</v>
      </c>
      <c r="F94" s="170">
        <v>0</v>
      </c>
      <c r="G94" s="171">
        <v>0</v>
      </c>
      <c r="H94" s="170">
        <v>0</v>
      </c>
      <c r="I94" s="170">
        <v>4559</v>
      </c>
      <c r="J94" s="170">
        <v>4559</v>
      </c>
      <c r="K94" s="171">
        <v>37988320.608205564</v>
      </c>
      <c r="L94" s="182">
        <v>4559</v>
      </c>
      <c r="M94" s="182">
        <v>8904.688</v>
      </c>
      <c r="N94" s="182">
        <v>4345.688</v>
      </c>
      <c r="O94" s="182">
        <v>54073395.784</v>
      </c>
      <c r="P94" s="182">
        <v>8904.688</v>
      </c>
      <c r="Q94" s="182">
        <v>13059.969</v>
      </c>
      <c r="R94" s="182">
        <v>4155.280999999999</v>
      </c>
      <c r="S94" s="182">
        <v>50997551.569351144</v>
      </c>
      <c r="T94" s="199">
        <v>13059.969</v>
      </c>
      <c r="U94" s="199">
        <v>16441.191</v>
      </c>
      <c r="V94" s="199">
        <v>3381.2219999999998</v>
      </c>
      <c r="W94" s="199">
        <v>40866031.19508951</v>
      </c>
      <c r="X94" s="199">
        <v>16441.191</v>
      </c>
      <c r="Y94" s="199">
        <v>20351.861</v>
      </c>
      <c r="Z94" s="199">
        <v>3910.670000000002</v>
      </c>
      <c r="AA94" s="199">
        <v>48062141.24799273</v>
      </c>
    </row>
    <row r="95" spans="1:27" ht="23.25">
      <c r="A95" s="172">
        <v>94</v>
      </c>
      <c r="B95" s="172" t="s">
        <v>199</v>
      </c>
      <c r="C95" s="186" t="s">
        <v>359</v>
      </c>
      <c r="D95" s="173">
        <v>0</v>
      </c>
      <c r="E95" s="173">
        <v>0</v>
      </c>
      <c r="F95" s="173">
        <v>0</v>
      </c>
      <c r="G95" s="174">
        <v>0</v>
      </c>
      <c r="H95" s="173">
        <v>0</v>
      </c>
      <c r="I95" s="173">
        <v>0</v>
      </c>
      <c r="J95" s="173">
        <v>0</v>
      </c>
      <c r="K95" s="174">
        <v>0</v>
      </c>
      <c r="L95" s="184">
        <v>0</v>
      </c>
      <c r="M95" s="184">
        <v>3209.935</v>
      </c>
      <c r="N95" s="184">
        <v>3209.935</v>
      </c>
      <c r="O95" s="184">
        <v>47555490.11780301</v>
      </c>
      <c r="P95" s="184">
        <v>3209.935</v>
      </c>
      <c r="Q95" s="184">
        <v>5638.482</v>
      </c>
      <c r="R95" s="184">
        <v>2428.547</v>
      </c>
      <c r="S95" s="184">
        <v>35486076.353425615</v>
      </c>
      <c r="T95" s="202">
        <v>5638.482</v>
      </c>
      <c r="U95" s="202">
        <v>7922.587</v>
      </c>
      <c r="V95" s="202">
        <v>2284.1050000000005</v>
      </c>
      <c r="W95" s="202">
        <v>32866117.756157573</v>
      </c>
      <c r="X95" s="202">
        <v>7922.587</v>
      </c>
      <c r="Y95" s="202">
        <v>10706.117</v>
      </c>
      <c r="Z95" s="202">
        <v>2783.5299999999997</v>
      </c>
      <c r="AA95" s="202">
        <v>39793832.65216113</v>
      </c>
    </row>
    <row r="96" spans="1:27" ht="23.25">
      <c r="A96" s="169">
        <v>95</v>
      </c>
      <c r="B96" s="169" t="s">
        <v>199</v>
      </c>
      <c r="C96" s="187" t="s">
        <v>424</v>
      </c>
      <c r="D96" s="170">
        <v>0</v>
      </c>
      <c r="E96" s="170">
        <v>0</v>
      </c>
      <c r="F96" s="170">
        <v>0</v>
      </c>
      <c r="G96" s="171">
        <v>0</v>
      </c>
      <c r="H96" s="170">
        <v>0</v>
      </c>
      <c r="I96" s="170">
        <v>0</v>
      </c>
      <c r="J96" s="170">
        <v>0</v>
      </c>
      <c r="K96" s="171">
        <v>0</v>
      </c>
      <c r="L96" s="182">
        <v>0</v>
      </c>
      <c r="M96" s="182">
        <v>2852.176</v>
      </c>
      <c r="N96" s="182">
        <v>2852.176</v>
      </c>
      <c r="O96" s="182">
        <v>42694935.04598183</v>
      </c>
      <c r="P96" s="182">
        <v>2852.176</v>
      </c>
      <c r="Q96" s="182">
        <v>5292.709</v>
      </c>
      <c r="R96" s="182">
        <v>2440.533</v>
      </c>
      <c r="S96" s="182">
        <v>36032206.68301363</v>
      </c>
      <c r="T96" s="199">
        <v>5292.709</v>
      </c>
      <c r="U96" s="199">
        <v>7633.071</v>
      </c>
      <c r="V96" s="199">
        <v>2340.362</v>
      </c>
      <c r="W96" s="199">
        <v>34025856.10418166</v>
      </c>
      <c r="X96" s="199">
        <v>7633.071</v>
      </c>
      <c r="Y96" s="199">
        <v>10398.259</v>
      </c>
      <c r="Z96" s="199">
        <v>2765.188</v>
      </c>
      <c r="AA96" s="199">
        <v>39942732.38999487</v>
      </c>
    </row>
    <row r="97" spans="1:27" ht="23.25">
      <c r="A97" s="172">
        <v>96</v>
      </c>
      <c r="B97" s="172" t="s">
        <v>199</v>
      </c>
      <c r="C97" s="186" t="s">
        <v>425</v>
      </c>
      <c r="D97" s="173">
        <v>0</v>
      </c>
      <c r="E97" s="173">
        <v>0</v>
      </c>
      <c r="F97" s="173">
        <v>0</v>
      </c>
      <c r="G97" s="174">
        <v>0</v>
      </c>
      <c r="H97" s="173">
        <v>0</v>
      </c>
      <c r="I97" s="173">
        <v>0</v>
      </c>
      <c r="J97" s="173">
        <v>0</v>
      </c>
      <c r="K97" s="174">
        <v>0</v>
      </c>
      <c r="L97" s="184">
        <v>0</v>
      </c>
      <c r="M97" s="184">
        <v>4921.191</v>
      </c>
      <c r="N97" s="184">
        <v>4921.191</v>
      </c>
      <c r="O97" s="184">
        <v>52918444.93910214</v>
      </c>
      <c r="P97" s="184">
        <v>4921.191</v>
      </c>
      <c r="Q97" s="184">
        <v>11563.867</v>
      </c>
      <c r="R97" s="184">
        <v>6642.676</v>
      </c>
      <c r="S97" s="184">
        <v>70456362.50158931</v>
      </c>
      <c r="T97" s="202">
        <v>11563.867</v>
      </c>
      <c r="U97" s="202">
        <v>17270.631</v>
      </c>
      <c r="V97" s="202">
        <v>5706.764000000001</v>
      </c>
      <c r="W97" s="202">
        <v>59610879.73935357</v>
      </c>
      <c r="X97" s="202">
        <v>17270.631</v>
      </c>
      <c r="Y97" s="202">
        <v>23904.284</v>
      </c>
      <c r="Z97" s="202">
        <v>6633.652999999998</v>
      </c>
      <c r="AA97" s="202">
        <v>68848089.56123698</v>
      </c>
    </row>
    <row r="98" spans="1:27" ht="23.25">
      <c r="A98" s="169">
        <v>97</v>
      </c>
      <c r="B98" s="169" t="s">
        <v>199</v>
      </c>
      <c r="C98" s="187" t="s">
        <v>433</v>
      </c>
      <c r="D98" s="170"/>
      <c r="E98" s="170"/>
      <c r="F98" s="170"/>
      <c r="G98" s="171"/>
      <c r="H98" s="170"/>
      <c r="I98" s="170"/>
      <c r="J98" s="170"/>
      <c r="K98" s="171"/>
      <c r="L98" s="182"/>
      <c r="M98" s="182"/>
      <c r="N98" s="182"/>
      <c r="O98" s="182"/>
      <c r="P98" s="182">
        <v>3600</v>
      </c>
      <c r="Q98" s="182">
        <v>5193.337</v>
      </c>
      <c r="R98" s="182">
        <v>1593.3370000000004</v>
      </c>
      <c r="S98" s="182">
        <v>23306372.842022043</v>
      </c>
      <c r="T98" s="199">
        <v>5193.337</v>
      </c>
      <c r="U98" s="199">
        <v>6088.868</v>
      </c>
      <c r="V98" s="199">
        <v>895.531</v>
      </c>
      <c r="W98" s="199">
        <v>12899368.241424682</v>
      </c>
      <c r="X98" s="199">
        <v>6088.868</v>
      </c>
      <c r="Y98" s="199">
        <v>7265.612</v>
      </c>
      <c r="Z98" s="199">
        <v>1176.7439999999997</v>
      </c>
      <c r="AA98" s="199">
        <v>16840589.326112032</v>
      </c>
    </row>
    <row r="99" spans="1:27" ht="23.25">
      <c r="A99" s="172">
        <v>98</v>
      </c>
      <c r="B99" s="172" t="s">
        <v>199</v>
      </c>
      <c r="C99" s="190" t="s">
        <v>434</v>
      </c>
      <c r="D99" s="173"/>
      <c r="E99" s="173"/>
      <c r="F99" s="173"/>
      <c r="G99" s="174"/>
      <c r="H99" s="173"/>
      <c r="I99" s="173"/>
      <c r="J99" s="173"/>
      <c r="K99" s="174"/>
      <c r="L99" s="184"/>
      <c r="M99" s="184"/>
      <c r="N99" s="184"/>
      <c r="O99" s="184"/>
      <c r="P99" s="184">
        <v>0</v>
      </c>
      <c r="Q99" s="184">
        <v>3235.485</v>
      </c>
      <c r="R99" s="184">
        <v>3235.485</v>
      </c>
      <c r="S99" s="184">
        <v>47797819.905</v>
      </c>
      <c r="T99" s="202">
        <v>3235.485</v>
      </c>
      <c r="U99" s="202">
        <v>5124.73</v>
      </c>
      <c r="V99" s="202">
        <v>1889.2449999999994</v>
      </c>
      <c r="W99" s="202">
        <v>27483799.22711085</v>
      </c>
      <c r="X99" s="202">
        <v>5124.73</v>
      </c>
      <c r="Y99" s="202">
        <v>7479.017</v>
      </c>
      <c r="Z99" s="202">
        <v>2354.2870000000003</v>
      </c>
      <c r="AA99" s="202">
        <v>34027884.41885745</v>
      </c>
    </row>
    <row r="100" spans="1:27" ht="23.25">
      <c r="A100" s="169">
        <v>99</v>
      </c>
      <c r="B100" s="169" t="s">
        <v>199</v>
      </c>
      <c r="C100" s="187" t="s">
        <v>435</v>
      </c>
      <c r="D100" s="170"/>
      <c r="E100" s="170"/>
      <c r="F100" s="170"/>
      <c r="G100" s="171"/>
      <c r="H100" s="170"/>
      <c r="I100" s="170"/>
      <c r="J100" s="170"/>
      <c r="K100" s="171"/>
      <c r="L100" s="182"/>
      <c r="M100" s="182"/>
      <c r="N100" s="182"/>
      <c r="O100" s="182"/>
      <c r="P100" s="182"/>
      <c r="Q100" s="182"/>
      <c r="R100" s="182"/>
      <c r="S100" s="182"/>
      <c r="T100" s="199">
        <v>0</v>
      </c>
      <c r="U100" s="199">
        <v>6773.506</v>
      </c>
      <c r="V100" s="199">
        <v>6773.506</v>
      </c>
      <c r="W100" s="199">
        <v>99368713.30619371</v>
      </c>
      <c r="X100" s="199">
        <v>6773.506</v>
      </c>
      <c r="Y100" s="199">
        <v>9480.947</v>
      </c>
      <c r="Z100" s="199">
        <v>2707.441</v>
      </c>
      <c r="AA100" s="199">
        <v>39462251.10640238</v>
      </c>
    </row>
    <row r="101" spans="1:27" ht="23.25">
      <c r="A101" s="172">
        <v>100</v>
      </c>
      <c r="B101" s="172" t="s">
        <v>199</v>
      </c>
      <c r="C101" s="186" t="s">
        <v>436</v>
      </c>
      <c r="D101" s="173"/>
      <c r="E101" s="173"/>
      <c r="F101" s="173"/>
      <c r="G101" s="174"/>
      <c r="H101" s="173"/>
      <c r="I101" s="173"/>
      <c r="J101" s="173"/>
      <c r="K101" s="174"/>
      <c r="L101" s="184"/>
      <c r="M101" s="184"/>
      <c r="N101" s="184"/>
      <c r="O101" s="184"/>
      <c r="P101" s="184"/>
      <c r="Q101" s="184"/>
      <c r="R101" s="184"/>
      <c r="S101" s="184"/>
      <c r="T101" s="202">
        <v>0</v>
      </c>
      <c r="U101" s="202">
        <v>2973.373</v>
      </c>
      <c r="V101" s="202">
        <v>2973.373</v>
      </c>
      <c r="W101" s="202">
        <v>43619987.81567141</v>
      </c>
      <c r="X101" s="202">
        <v>2973.373</v>
      </c>
      <c r="Y101" s="202">
        <v>7196.125</v>
      </c>
      <c r="Z101" s="202">
        <v>4222.752</v>
      </c>
      <c r="AA101" s="202">
        <v>61548635.698455825</v>
      </c>
    </row>
    <row r="102" spans="1:27" ht="23.25">
      <c r="A102" s="169">
        <v>101</v>
      </c>
      <c r="B102" s="169" t="s">
        <v>199</v>
      </c>
      <c r="C102" s="201" t="s">
        <v>437</v>
      </c>
      <c r="D102" s="170"/>
      <c r="E102" s="170"/>
      <c r="F102" s="170"/>
      <c r="G102" s="171"/>
      <c r="H102" s="170"/>
      <c r="I102" s="170"/>
      <c r="J102" s="170"/>
      <c r="K102" s="171"/>
      <c r="L102" s="182"/>
      <c r="M102" s="182"/>
      <c r="N102" s="182"/>
      <c r="O102" s="182"/>
      <c r="P102" s="182"/>
      <c r="Q102" s="182"/>
      <c r="R102" s="182"/>
      <c r="S102" s="182"/>
      <c r="T102" s="199">
        <v>0</v>
      </c>
      <c r="U102" s="199">
        <v>655.19</v>
      </c>
      <c r="V102" s="199">
        <v>655.19</v>
      </c>
      <c r="W102" s="199">
        <v>9679121.870000001</v>
      </c>
      <c r="X102" s="199">
        <v>655.19</v>
      </c>
      <c r="Y102" s="199">
        <v>2352.388</v>
      </c>
      <c r="Z102" s="199">
        <v>1697.1979999999999</v>
      </c>
      <c r="AA102" s="199">
        <v>24910797.29161601</v>
      </c>
    </row>
    <row r="103" spans="1:27" ht="23.25">
      <c r="A103" s="172">
        <v>102</v>
      </c>
      <c r="B103" s="172" t="s">
        <v>199</v>
      </c>
      <c r="C103" s="204" t="s">
        <v>438</v>
      </c>
      <c r="D103" s="173"/>
      <c r="E103" s="173"/>
      <c r="F103" s="173"/>
      <c r="G103" s="174"/>
      <c r="H103" s="173"/>
      <c r="I103" s="173"/>
      <c r="J103" s="173"/>
      <c r="K103" s="174"/>
      <c r="L103" s="184"/>
      <c r="M103" s="184"/>
      <c r="N103" s="184"/>
      <c r="O103" s="184"/>
      <c r="P103" s="184"/>
      <c r="Q103" s="184"/>
      <c r="R103" s="184"/>
      <c r="S103" s="184"/>
      <c r="T103" s="202">
        <v>0</v>
      </c>
      <c r="U103" s="202">
        <v>1791.146</v>
      </c>
      <c r="V103" s="202">
        <v>1791.146</v>
      </c>
      <c r="W103" s="202">
        <v>26276476.814744927</v>
      </c>
      <c r="X103" s="202">
        <v>1791.146</v>
      </c>
      <c r="Y103" s="202">
        <v>4540.648</v>
      </c>
      <c r="Z103" s="202">
        <v>2749.5020000000004</v>
      </c>
      <c r="AA103" s="202">
        <v>40075310.354521334</v>
      </c>
    </row>
    <row r="104" spans="1:27" ht="23.25">
      <c r="A104" s="169">
        <v>103</v>
      </c>
      <c r="B104" s="169" t="s">
        <v>199</v>
      </c>
      <c r="C104" s="187" t="s">
        <v>439</v>
      </c>
      <c r="D104" s="170"/>
      <c r="E104" s="170"/>
      <c r="F104" s="170"/>
      <c r="G104" s="171"/>
      <c r="H104" s="170"/>
      <c r="I104" s="170"/>
      <c r="J104" s="170"/>
      <c r="K104" s="171"/>
      <c r="L104" s="182"/>
      <c r="M104" s="182"/>
      <c r="N104" s="182"/>
      <c r="O104" s="182"/>
      <c r="P104" s="182"/>
      <c r="Q104" s="182"/>
      <c r="R104" s="182"/>
      <c r="S104" s="182"/>
      <c r="T104" s="199">
        <v>0</v>
      </c>
      <c r="U104" s="199">
        <v>4500</v>
      </c>
      <c r="V104" s="199">
        <v>4500</v>
      </c>
      <c r="W104" s="199">
        <v>47428083.56962214</v>
      </c>
      <c r="X104" s="199">
        <v>4500</v>
      </c>
      <c r="Y104" s="199">
        <v>10793.648</v>
      </c>
      <c r="Z104" s="199">
        <v>6293.647999999999</v>
      </c>
      <c r="AA104" s="199">
        <v>65906540.67316951</v>
      </c>
    </row>
    <row r="105" spans="1:27" ht="23.25">
      <c r="A105" s="172"/>
      <c r="B105" s="172" t="s">
        <v>199</v>
      </c>
      <c r="C105" s="186" t="s">
        <v>449</v>
      </c>
      <c r="D105" s="173"/>
      <c r="E105" s="173"/>
      <c r="F105" s="173"/>
      <c r="G105" s="174"/>
      <c r="H105" s="173"/>
      <c r="I105" s="173"/>
      <c r="J105" s="173"/>
      <c r="K105" s="174"/>
      <c r="L105" s="184"/>
      <c r="M105" s="184"/>
      <c r="N105" s="184"/>
      <c r="O105" s="184"/>
      <c r="P105" s="184"/>
      <c r="Q105" s="184"/>
      <c r="R105" s="184"/>
      <c r="S105" s="184"/>
      <c r="T105" s="202"/>
      <c r="U105" s="202"/>
      <c r="V105" s="202"/>
      <c r="W105" s="202"/>
      <c r="X105" s="202">
        <v>0</v>
      </c>
      <c r="Y105" s="202">
        <v>6197.546</v>
      </c>
      <c r="Z105" s="202">
        <v>6197.546</v>
      </c>
      <c r="AA105" s="202">
        <v>50575592.79849179</v>
      </c>
    </row>
    <row r="106" spans="1:27" ht="23.25">
      <c r="A106" s="169">
        <v>104</v>
      </c>
      <c r="B106" s="169" t="s">
        <v>199</v>
      </c>
      <c r="C106" s="187" t="s">
        <v>450</v>
      </c>
      <c r="D106" s="170"/>
      <c r="E106" s="170"/>
      <c r="F106" s="170"/>
      <c r="G106" s="171"/>
      <c r="H106" s="170"/>
      <c r="I106" s="170"/>
      <c r="J106" s="170"/>
      <c r="K106" s="171"/>
      <c r="L106" s="182"/>
      <c r="M106" s="182"/>
      <c r="N106" s="182"/>
      <c r="O106" s="182"/>
      <c r="P106" s="182"/>
      <c r="Q106" s="182"/>
      <c r="R106" s="182"/>
      <c r="S106" s="182"/>
      <c r="T106" s="199"/>
      <c r="U106" s="199"/>
      <c r="V106" s="199"/>
      <c r="W106" s="199"/>
      <c r="X106" s="199">
        <v>0</v>
      </c>
      <c r="Y106" s="199">
        <v>4123</v>
      </c>
      <c r="Z106" s="199">
        <v>4123</v>
      </c>
      <c r="AA106" s="199">
        <v>33732577.672821835</v>
      </c>
    </row>
    <row r="107" spans="1:27" ht="23.25">
      <c r="A107" s="172">
        <v>105</v>
      </c>
      <c r="B107" s="172" t="s">
        <v>199</v>
      </c>
      <c r="C107" s="186" t="s">
        <v>451</v>
      </c>
      <c r="D107" s="173"/>
      <c r="E107" s="173"/>
      <c r="F107" s="173"/>
      <c r="G107" s="174"/>
      <c r="H107" s="173"/>
      <c r="I107" s="173"/>
      <c r="J107" s="173"/>
      <c r="K107" s="174"/>
      <c r="L107" s="184"/>
      <c r="M107" s="184"/>
      <c r="N107" s="184"/>
      <c r="O107" s="184"/>
      <c r="P107" s="184"/>
      <c r="Q107" s="184"/>
      <c r="R107" s="184"/>
      <c r="S107" s="184"/>
      <c r="T107" s="202"/>
      <c r="U107" s="202"/>
      <c r="V107" s="202"/>
      <c r="W107" s="202"/>
      <c r="X107" s="202">
        <v>0</v>
      </c>
      <c r="Y107" s="202">
        <v>707.894</v>
      </c>
      <c r="Z107" s="202">
        <v>707.894</v>
      </c>
      <c r="AA107" s="202">
        <v>10417213.611162685</v>
      </c>
    </row>
    <row r="108" spans="1:27" ht="23.25">
      <c r="A108" s="169">
        <v>106</v>
      </c>
      <c r="B108" s="169" t="s">
        <v>199</v>
      </c>
      <c r="C108" s="187" t="s">
        <v>452</v>
      </c>
      <c r="D108" s="170"/>
      <c r="E108" s="170"/>
      <c r="F108" s="170"/>
      <c r="G108" s="171"/>
      <c r="H108" s="170"/>
      <c r="I108" s="170"/>
      <c r="J108" s="170"/>
      <c r="K108" s="171"/>
      <c r="L108" s="182"/>
      <c r="M108" s="182"/>
      <c r="N108" s="182"/>
      <c r="O108" s="182"/>
      <c r="P108" s="182"/>
      <c r="Q108" s="182"/>
      <c r="R108" s="182"/>
      <c r="S108" s="182"/>
      <c r="T108" s="199"/>
      <c r="U108" s="199"/>
      <c r="V108" s="199"/>
      <c r="W108" s="199"/>
      <c r="X108" s="199">
        <v>0</v>
      </c>
      <c r="Y108" s="199">
        <v>1167.699</v>
      </c>
      <c r="Z108" s="199">
        <v>1167.699</v>
      </c>
      <c r="AA108" s="199">
        <v>17183603.641987436</v>
      </c>
    </row>
    <row r="109" spans="1:27" ht="23.25">
      <c r="A109" s="172">
        <v>107</v>
      </c>
      <c r="B109" s="172" t="s">
        <v>199</v>
      </c>
      <c r="C109" s="186" t="s">
        <v>453</v>
      </c>
      <c r="D109" s="173"/>
      <c r="E109" s="173"/>
      <c r="F109" s="173"/>
      <c r="G109" s="174"/>
      <c r="H109" s="173"/>
      <c r="I109" s="173"/>
      <c r="J109" s="173"/>
      <c r="K109" s="174"/>
      <c r="L109" s="184"/>
      <c r="M109" s="184"/>
      <c r="N109" s="184"/>
      <c r="O109" s="184"/>
      <c r="P109" s="184"/>
      <c r="Q109" s="184"/>
      <c r="R109" s="184"/>
      <c r="S109" s="184"/>
      <c r="T109" s="202"/>
      <c r="U109" s="202"/>
      <c r="V109" s="202"/>
      <c r="W109" s="202"/>
      <c r="X109" s="202">
        <v>0</v>
      </c>
      <c r="Y109" s="202">
        <v>1111.023</v>
      </c>
      <c r="Z109" s="202">
        <v>1111.023</v>
      </c>
      <c r="AA109" s="202">
        <v>16349571.995121865</v>
      </c>
    </row>
    <row r="110" spans="1:27" ht="23.25">
      <c r="A110" s="169">
        <v>108</v>
      </c>
      <c r="B110" s="169" t="s">
        <v>199</v>
      </c>
      <c r="C110" s="187" t="s">
        <v>454</v>
      </c>
      <c r="D110" s="170"/>
      <c r="E110" s="170"/>
      <c r="F110" s="170"/>
      <c r="G110" s="171"/>
      <c r="H110" s="170"/>
      <c r="I110" s="170"/>
      <c r="J110" s="170"/>
      <c r="K110" s="171"/>
      <c r="L110" s="182"/>
      <c r="M110" s="182"/>
      <c r="N110" s="182"/>
      <c r="O110" s="182"/>
      <c r="P110" s="182"/>
      <c r="Q110" s="182"/>
      <c r="R110" s="182"/>
      <c r="S110" s="182"/>
      <c r="T110" s="199"/>
      <c r="U110" s="199"/>
      <c r="V110" s="199"/>
      <c r="W110" s="199"/>
      <c r="X110" s="199">
        <v>0</v>
      </c>
      <c r="Y110" s="199">
        <v>1209.818</v>
      </c>
      <c r="Z110" s="199">
        <v>1209.818</v>
      </c>
      <c r="AA110" s="199">
        <v>17803417.65381486</v>
      </c>
    </row>
    <row r="111" spans="1:27" ht="23.25">
      <c r="A111" s="172">
        <v>109</v>
      </c>
      <c r="B111" s="172" t="s">
        <v>199</v>
      </c>
      <c r="C111" s="186" t="s">
        <v>455</v>
      </c>
      <c r="D111" s="173"/>
      <c r="E111" s="173"/>
      <c r="F111" s="173"/>
      <c r="G111" s="174"/>
      <c r="H111" s="173"/>
      <c r="I111" s="173"/>
      <c r="J111" s="173"/>
      <c r="K111" s="174"/>
      <c r="L111" s="184"/>
      <c r="M111" s="184"/>
      <c r="N111" s="184"/>
      <c r="O111" s="184"/>
      <c r="P111" s="184"/>
      <c r="Q111" s="184"/>
      <c r="R111" s="184"/>
      <c r="S111" s="184"/>
      <c r="T111" s="202"/>
      <c r="U111" s="202"/>
      <c r="V111" s="202"/>
      <c r="W111" s="202"/>
      <c r="X111" s="202">
        <v>0</v>
      </c>
      <c r="Y111" s="202">
        <v>1154.99</v>
      </c>
      <c r="Z111" s="202">
        <v>1154.99</v>
      </c>
      <c r="AA111" s="202">
        <v>16996580.77163641</v>
      </c>
    </row>
    <row r="112" spans="1:27" ht="23.25">
      <c r="A112" s="169">
        <v>110</v>
      </c>
      <c r="B112" s="169" t="s">
        <v>199</v>
      </c>
      <c r="C112" s="187" t="s">
        <v>456</v>
      </c>
      <c r="D112" s="170"/>
      <c r="E112" s="170"/>
      <c r="F112" s="170"/>
      <c r="G112" s="171"/>
      <c r="H112" s="170"/>
      <c r="I112" s="170"/>
      <c r="J112" s="170"/>
      <c r="K112" s="171"/>
      <c r="L112" s="182"/>
      <c r="M112" s="182"/>
      <c r="N112" s="182"/>
      <c r="O112" s="182"/>
      <c r="P112" s="182"/>
      <c r="Q112" s="182"/>
      <c r="R112" s="182"/>
      <c r="S112" s="182"/>
      <c r="T112" s="199"/>
      <c r="U112" s="199"/>
      <c r="V112" s="199"/>
      <c r="W112" s="199"/>
      <c r="X112" s="199">
        <v>0</v>
      </c>
      <c r="Y112" s="199">
        <v>1152.591</v>
      </c>
      <c r="Z112" s="199">
        <v>1152.591</v>
      </c>
      <c r="AA112" s="199">
        <v>16961277.611201122</v>
      </c>
    </row>
    <row r="113" spans="1:27" ht="23.25">
      <c r="A113" s="172">
        <v>111</v>
      </c>
      <c r="B113" s="172" t="s">
        <v>199</v>
      </c>
      <c r="C113" s="186" t="s">
        <v>457</v>
      </c>
      <c r="D113" s="173"/>
      <c r="E113" s="173"/>
      <c r="F113" s="173"/>
      <c r="G113" s="174"/>
      <c r="H113" s="173"/>
      <c r="I113" s="173"/>
      <c r="J113" s="173"/>
      <c r="K113" s="174"/>
      <c r="L113" s="184"/>
      <c r="M113" s="184"/>
      <c r="N113" s="184"/>
      <c r="O113" s="184"/>
      <c r="P113" s="184"/>
      <c r="Q113" s="184"/>
      <c r="R113" s="184"/>
      <c r="S113" s="184"/>
      <c r="T113" s="202"/>
      <c r="U113" s="202"/>
      <c r="V113" s="202"/>
      <c r="W113" s="202"/>
      <c r="X113" s="202">
        <v>0</v>
      </c>
      <c r="Y113" s="202">
        <v>1184.359</v>
      </c>
      <c r="Z113" s="202">
        <v>1184.359</v>
      </c>
      <c r="AA113" s="202">
        <v>17428768.566060774</v>
      </c>
    </row>
    <row r="114" spans="1:27" ht="23.25">
      <c r="A114" s="169">
        <v>112</v>
      </c>
      <c r="B114" s="169" t="s">
        <v>199</v>
      </c>
      <c r="C114" s="187" t="s">
        <v>458</v>
      </c>
      <c r="D114" s="170"/>
      <c r="E114" s="170"/>
      <c r="F114" s="170"/>
      <c r="G114" s="171"/>
      <c r="H114" s="170"/>
      <c r="I114" s="170"/>
      <c r="J114" s="170"/>
      <c r="K114" s="171"/>
      <c r="L114" s="182"/>
      <c r="M114" s="182"/>
      <c r="N114" s="182"/>
      <c r="O114" s="182"/>
      <c r="P114" s="182"/>
      <c r="Q114" s="182"/>
      <c r="R114" s="182"/>
      <c r="S114" s="182"/>
      <c r="T114" s="199"/>
      <c r="U114" s="199"/>
      <c r="V114" s="199"/>
      <c r="W114" s="199"/>
      <c r="X114" s="199">
        <v>0</v>
      </c>
      <c r="Y114" s="199">
        <v>1225.61</v>
      </c>
      <c r="Z114" s="199">
        <v>1225.61</v>
      </c>
      <c r="AA114" s="199">
        <v>18035809.279323027</v>
      </c>
    </row>
    <row r="115" spans="1:27" ht="23.25">
      <c r="A115" s="172">
        <v>113</v>
      </c>
      <c r="B115" s="172" t="s">
        <v>199</v>
      </c>
      <c r="C115" s="186" t="s">
        <v>459</v>
      </c>
      <c r="D115" s="173"/>
      <c r="E115" s="173"/>
      <c r="F115" s="173"/>
      <c r="G115" s="174"/>
      <c r="H115" s="173"/>
      <c r="I115" s="173"/>
      <c r="J115" s="173"/>
      <c r="K115" s="174"/>
      <c r="L115" s="184"/>
      <c r="M115" s="184"/>
      <c r="N115" s="184"/>
      <c r="O115" s="184"/>
      <c r="P115" s="184"/>
      <c r="Q115" s="184"/>
      <c r="R115" s="184"/>
      <c r="S115" s="184"/>
      <c r="T115" s="202"/>
      <c r="U115" s="202"/>
      <c r="V115" s="202"/>
      <c r="W115" s="202"/>
      <c r="X115" s="202">
        <v>0</v>
      </c>
      <c r="Y115" s="202">
        <v>1030.339</v>
      </c>
      <c r="Z115" s="202">
        <v>1030.339</v>
      </c>
      <c r="AA115" s="202">
        <v>15162243.859831767</v>
      </c>
    </row>
    <row r="116" spans="1:27" ht="23.25">
      <c r="A116" s="169">
        <v>114</v>
      </c>
      <c r="B116" s="169" t="s">
        <v>199</v>
      </c>
      <c r="C116" s="187" t="s">
        <v>460</v>
      </c>
      <c r="D116" s="170"/>
      <c r="E116" s="170"/>
      <c r="F116" s="170"/>
      <c r="G116" s="171"/>
      <c r="H116" s="170"/>
      <c r="I116" s="170"/>
      <c r="J116" s="170"/>
      <c r="K116" s="171"/>
      <c r="L116" s="182"/>
      <c r="M116" s="182"/>
      <c r="N116" s="182"/>
      <c r="O116" s="182"/>
      <c r="P116" s="182"/>
      <c r="Q116" s="182"/>
      <c r="R116" s="182"/>
      <c r="S116" s="182"/>
      <c r="T116" s="199"/>
      <c r="U116" s="199"/>
      <c r="V116" s="199"/>
      <c r="W116" s="199"/>
      <c r="X116" s="199">
        <v>0</v>
      </c>
      <c r="Y116" s="199">
        <v>1116.663</v>
      </c>
      <c r="Z116" s="199">
        <v>1116.663</v>
      </c>
      <c r="AA116" s="199">
        <v>16432569.004231928</v>
      </c>
    </row>
    <row r="117" spans="1:27" ht="23.25">
      <c r="A117" s="172">
        <v>115</v>
      </c>
      <c r="B117" s="172" t="s">
        <v>199</v>
      </c>
      <c r="C117" s="186" t="s">
        <v>461</v>
      </c>
      <c r="D117" s="173"/>
      <c r="E117" s="173"/>
      <c r="F117" s="173"/>
      <c r="G117" s="174"/>
      <c r="H117" s="173"/>
      <c r="I117" s="173"/>
      <c r="J117" s="173"/>
      <c r="K117" s="174"/>
      <c r="L117" s="184"/>
      <c r="M117" s="184"/>
      <c r="N117" s="184"/>
      <c r="O117" s="184"/>
      <c r="P117" s="184"/>
      <c r="Q117" s="184"/>
      <c r="R117" s="184"/>
      <c r="S117" s="184"/>
      <c r="T117" s="202"/>
      <c r="U117" s="202"/>
      <c r="V117" s="202"/>
      <c r="W117" s="202"/>
      <c r="X117" s="202">
        <v>0</v>
      </c>
      <c r="Y117" s="202">
        <v>930</v>
      </c>
      <c r="Z117" s="202">
        <v>930</v>
      </c>
      <c r="AA117" s="202">
        <v>13738890</v>
      </c>
    </row>
    <row r="118" spans="1:27" ht="19.5">
      <c r="A118" s="169">
        <v>116</v>
      </c>
      <c r="B118" s="169" t="s">
        <v>199</v>
      </c>
      <c r="C118" s="169" t="s">
        <v>233</v>
      </c>
      <c r="D118" s="170">
        <v>145575</v>
      </c>
      <c r="E118" s="170">
        <v>145575</v>
      </c>
      <c r="F118" s="170">
        <v>0</v>
      </c>
      <c r="G118" s="171">
        <v>0</v>
      </c>
      <c r="H118" s="170">
        <v>145575</v>
      </c>
      <c r="I118" s="170">
        <v>167447.22</v>
      </c>
      <c r="J118" s="170">
        <v>21872.22</v>
      </c>
      <c r="K118" s="171">
        <v>367247759.56316173</v>
      </c>
      <c r="L118" s="182">
        <v>167447.22</v>
      </c>
      <c r="M118" s="182">
        <v>179674.94</v>
      </c>
      <c r="N118" s="182">
        <v>12227.720000000001</v>
      </c>
      <c r="O118" s="182">
        <v>208043006.687377</v>
      </c>
      <c r="P118" s="182">
        <v>179674.94</v>
      </c>
      <c r="Q118" s="182">
        <v>189450.62</v>
      </c>
      <c r="R118" s="182">
        <v>9775.679999999993</v>
      </c>
      <c r="S118" s="182">
        <v>175242994.5491225</v>
      </c>
      <c r="T118" s="199">
        <v>189450.62</v>
      </c>
      <c r="U118" s="199">
        <v>197719.78</v>
      </c>
      <c r="V118" s="199">
        <v>8269.160000000003</v>
      </c>
      <c r="W118" s="199">
        <v>145967963.2022806</v>
      </c>
      <c r="X118" s="199">
        <v>197719.78</v>
      </c>
      <c r="Y118" s="199">
        <v>207225.62</v>
      </c>
      <c r="Z118" s="199">
        <v>9505.839999999997</v>
      </c>
      <c r="AA118" s="199">
        <v>166711798.35976183</v>
      </c>
    </row>
    <row r="119" spans="1:27" ht="19.5">
      <c r="A119" s="172">
        <v>117</v>
      </c>
      <c r="B119" s="172" t="s">
        <v>199</v>
      </c>
      <c r="C119" s="172" t="s">
        <v>270</v>
      </c>
      <c r="D119" s="173">
        <v>161466.24</v>
      </c>
      <c r="E119" s="173">
        <v>194234.92</v>
      </c>
      <c r="F119" s="173">
        <v>32768.68000000002</v>
      </c>
      <c r="G119" s="174">
        <v>533051545.0670114</v>
      </c>
      <c r="H119" s="173">
        <v>194234.92</v>
      </c>
      <c r="I119" s="173">
        <v>225183.4</v>
      </c>
      <c r="J119" s="173">
        <v>30948.47999999998</v>
      </c>
      <c r="K119" s="174">
        <v>519321716.7873319</v>
      </c>
      <c r="L119" s="184">
        <v>225183.4</v>
      </c>
      <c r="M119" s="184">
        <v>261070.48</v>
      </c>
      <c r="N119" s="184">
        <v>35887.080000000016</v>
      </c>
      <c r="O119" s="184">
        <v>610206155.6491476</v>
      </c>
      <c r="P119" s="184">
        <v>261070.48</v>
      </c>
      <c r="Q119" s="184">
        <v>289486.24</v>
      </c>
      <c r="R119" s="184">
        <v>28415.75999999998</v>
      </c>
      <c r="S119" s="184">
        <v>509077164.599137</v>
      </c>
      <c r="T119" s="202">
        <v>289486.24</v>
      </c>
      <c r="U119" s="202">
        <v>312794.76</v>
      </c>
      <c r="V119" s="202">
        <v>23308.52000000002</v>
      </c>
      <c r="W119" s="202">
        <v>411189061.6346833</v>
      </c>
      <c r="X119" s="202">
        <v>312794.76</v>
      </c>
      <c r="Y119" s="202">
        <v>342423.6</v>
      </c>
      <c r="Z119" s="202">
        <v>29628.839999999967</v>
      </c>
      <c r="AA119" s="202">
        <v>519303450.58044374</v>
      </c>
    </row>
    <row r="120" spans="1:27" ht="19.5">
      <c r="A120" s="169">
        <v>118</v>
      </c>
      <c r="B120" s="169" t="s">
        <v>199</v>
      </c>
      <c r="C120" s="169" t="s">
        <v>364</v>
      </c>
      <c r="D120" s="170">
        <v>0</v>
      </c>
      <c r="E120" s="170">
        <v>33840.56</v>
      </c>
      <c r="F120" s="170">
        <v>33840.56</v>
      </c>
      <c r="G120" s="171">
        <v>481120035.9516929</v>
      </c>
      <c r="H120" s="170">
        <v>33840.56</v>
      </c>
      <c r="I120" s="170">
        <v>64415.44</v>
      </c>
      <c r="J120" s="170">
        <v>30574.880000000005</v>
      </c>
      <c r="K120" s="171">
        <v>448375795.7253263</v>
      </c>
      <c r="L120" s="182">
        <v>64415.44</v>
      </c>
      <c r="M120" s="182">
        <v>97605.68</v>
      </c>
      <c r="N120" s="182">
        <v>33190.23999999999</v>
      </c>
      <c r="O120" s="182">
        <v>493194830.6417819</v>
      </c>
      <c r="P120" s="182">
        <v>97605.68</v>
      </c>
      <c r="Q120" s="182">
        <v>124841.68</v>
      </c>
      <c r="R120" s="182">
        <v>27236</v>
      </c>
      <c r="S120" s="182">
        <v>426380044.9261863</v>
      </c>
      <c r="T120" s="199">
        <v>124841.68</v>
      </c>
      <c r="U120" s="199">
        <v>147657.64</v>
      </c>
      <c r="V120" s="199">
        <v>22815.96000000002</v>
      </c>
      <c r="W120" s="199">
        <v>351727667.26574904</v>
      </c>
      <c r="X120" s="199">
        <v>147657.64</v>
      </c>
      <c r="Y120" s="199">
        <v>176687.32</v>
      </c>
      <c r="Z120" s="199">
        <v>29029.679999999993</v>
      </c>
      <c r="AA120" s="199">
        <v>444625872.1227388</v>
      </c>
    </row>
    <row r="121" spans="1:27" ht="19.5">
      <c r="A121" s="172">
        <v>119</v>
      </c>
      <c r="B121" s="172" t="s">
        <v>199</v>
      </c>
      <c r="C121" s="172" t="s">
        <v>375</v>
      </c>
      <c r="D121" s="173">
        <v>4381</v>
      </c>
      <c r="E121" s="173">
        <v>9360.4</v>
      </c>
      <c r="F121" s="173">
        <v>4979.4</v>
      </c>
      <c r="G121" s="174">
        <v>62294113.49652222</v>
      </c>
      <c r="H121" s="173">
        <v>9360.4</v>
      </c>
      <c r="I121" s="173">
        <v>32955.92</v>
      </c>
      <c r="J121" s="173">
        <v>23595.519999999997</v>
      </c>
      <c r="K121" s="174">
        <v>267032751.55252013</v>
      </c>
      <c r="L121" s="184">
        <v>32955.92</v>
      </c>
      <c r="M121" s="184">
        <v>64806.72</v>
      </c>
      <c r="N121" s="184">
        <v>31850.800000000003</v>
      </c>
      <c r="O121" s="184">
        <v>365225611.6977114</v>
      </c>
      <c r="P121" s="184">
        <v>64806.72</v>
      </c>
      <c r="Q121" s="184">
        <v>91927.96</v>
      </c>
      <c r="R121" s="184">
        <v>27121.240000000005</v>
      </c>
      <c r="S121" s="184">
        <v>327567561.95698816</v>
      </c>
      <c r="T121" s="202">
        <v>91927.96</v>
      </c>
      <c r="U121" s="202">
        <v>114714.48</v>
      </c>
      <c r="V121" s="202">
        <v>22786.51999999999</v>
      </c>
      <c r="W121" s="202">
        <v>271026098.4430061</v>
      </c>
      <c r="X121" s="202">
        <v>114714.48</v>
      </c>
      <c r="Y121" s="202">
        <v>143182.08</v>
      </c>
      <c r="Z121" s="202">
        <v>28467.59999999999</v>
      </c>
      <c r="AA121" s="202">
        <v>336418892.9873682</v>
      </c>
    </row>
    <row r="122" spans="1:27" ht="19.5">
      <c r="A122" s="169">
        <v>120</v>
      </c>
      <c r="B122" s="169" t="s">
        <v>199</v>
      </c>
      <c r="C122" s="169" t="s">
        <v>365</v>
      </c>
      <c r="D122" s="170">
        <v>61813.12</v>
      </c>
      <c r="E122" s="170">
        <v>94438.68</v>
      </c>
      <c r="F122" s="170">
        <v>32625.55999999999</v>
      </c>
      <c r="G122" s="171">
        <v>411765817.9294752</v>
      </c>
      <c r="H122" s="170">
        <v>94438.68</v>
      </c>
      <c r="I122" s="170">
        <v>121861.68</v>
      </c>
      <c r="J122" s="170">
        <v>27423</v>
      </c>
      <c r="K122" s="171">
        <v>356979500.7961992</v>
      </c>
      <c r="L122" s="182">
        <v>121861.68</v>
      </c>
      <c r="M122" s="182">
        <v>153402.16</v>
      </c>
      <c r="N122" s="182">
        <v>31540.48000000001</v>
      </c>
      <c r="O122" s="182">
        <v>416022402.89141387</v>
      </c>
      <c r="P122" s="182">
        <v>153402.16</v>
      </c>
      <c r="Q122" s="182">
        <v>180712.32</v>
      </c>
      <c r="R122" s="182">
        <v>27310.160000000003</v>
      </c>
      <c r="S122" s="182">
        <v>379470019.0721736</v>
      </c>
      <c r="T122" s="199">
        <v>180712.32</v>
      </c>
      <c r="U122" s="199">
        <v>205045.08</v>
      </c>
      <c r="V122" s="199">
        <v>24332.75999999998</v>
      </c>
      <c r="W122" s="199">
        <v>332943552.5850784</v>
      </c>
      <c r="X122" s="199">
        <v>205045.08</v>
      </c>
      <c r="Y122" s="199">
        <v>232525.92</v>
      </c>
      <c r="Z122" s="199">
        <v>27480.840000000026</v>
      </c>
      <c r="AA122" s="199">
        <v>373593187.73539364</v>
      </c>
    </row>
    <row r="123" spans="1:27" ht="19.5">
      <c r="A123" s="172">
        <v>121</v>
      </c>
      <c r="B123" s="172" t="s">
        <v>378</v>
      </c>
      <c r="C123" s="172" t="s">
        <v>407</v>
      </c>
      <c r="D123" s="173">
        <v>13880.96</v>
      </c>
      <c r="E123" s="173">
        <v>38530.56</v>
      </c>
      <c r="F123" s="173">
        <v>24649.6</v>
      </c>
      <c r="G123" s="174">
        <v>270484860.7962867</v>
      </c>
      <c r="H123" s="173">
        <v>38530.56</v>
      </c>
      <c r="I123" s="173">
        <v>65285.68</v>
      </c>
      <c r="J123" s="173">
        <v>26755.120000000003</v>
      </c>
      <c r="K123" s="174">
        <v>302790246.27208316</v>
      </c>
      <c r="L123" s="184">
        <v>65285.68</v>
      </c>
      <c r="M123" s="184">
        <v>91676.8</v>
      </c>
      <c r="N123" s="184">
        <v>26391.120000000003</v>
      </c>
      <c r="O123" s="184">
        <v>302620748.7845739</v>
      </c>
      <c r="P123" s="184">
        <v>91676.8</v>
      </c>
      <c r="Q123" s="184">
        <v>108609.6</v>
      </c>
      <c r="R123" s="184">
        <v>16932.800000000003</v>
      </c>
      <c r="S123" s="184">
        <v>204512626.0121325</v>
      </c>
      <c r="T123" s="202">
        <v>108609.6</v>
      </c>
      <c r="U123" s="202">
        <v>121021.36</v>
      </c>
      <c r="V123" s="202">
        <v>12411.759999999995</v>
      </c>
      <c r="W123" s="202">
        <v>147627232.5748278</v>
      </c>
      <c r="X123" s="202">
        <v>121021.36</v>
      </c>
      <c r="Y123" s="202">
        <v>137596.16</v>
      </c>
      <c r="Z123" s="202">
        <v>16574.800000000003</v>
      </c>
      <c r="AA123" s="202">
        <v>195874463.16117388</v>
      </c>
    </row>
    <row r="124" spans="1:27" ht="19.5">
      <c r="A124" s="169">
        <v>122</v>
      </c>
      <c r="B124" s="169" t="s">
        <v>395</v>
      </c>
      <c r="C124" s="169" t="s">
        <v>408</v>
      </c>
      <c r="D124" s="170">
        <v>2016.76</v>
      </c>
      <c r="E124" s="170">
        <v>16424.8</v>
      </c>
      <c r="F124" s="170">
        <v>14408.039999999999</v>
      </c>
      <c r="G124" s="171">
        <v>153242957.36762503</v>
      </c>
      <c r="H124" s="170">
        <v>16424.8</v>
      </c>
      <c r="I124" s="170">
        <v>29830.94</v>
      </c>
      <c r="J124" s="170">
        <v>13406.14</v>
      </c>
      <c r="K124" s="171">
        <v>147052691.3741586</v>
      </c>
      <c r="L124" s="182">
        <v>29830.94</v>
      </c>
      <c r="M124" s="182">
        <v>44085.86</v>
      </c>
      <c r="N124" s="182">
        <v>14254.920000000002</v>
      </c>
      <c r="O124" s="182">
        <v>158429650.20259196</v>
      </c>
      <c r="P124" s="182">
        <v>44085.86</v>
      </c>
      <c r="Q124" s="182">
        <v>56763.4</v>
      </c>
      <c r="R124" s="182">
        <v>12677.54</v>
      </c>
      <c r="S124" s="182">
        <v>148403428.4956822</v>
      </c>
      <c r="T124" s="199">
        <v>56763.4</v>
      </c>
      <c r="U124" s="199">
        <v>67892.78</v>
      </c>
      <c r="V124" s="199">
        <v>11129.379999999997</v>
      </c>
      <c r="W124" s="199">
        <v>128299659.97146283</v>
      </c>
      <c r="X124" s="199">
        <v>67892.78</v>
      </c>
      <c r="Y124" s="199">
        <v>81066.16</v>
      </c>
      <c r="Z124" s="199">
        <v>13173.380000000005</v>
      </c>
      <c r="AA124" s="199">
        <v>150886295.48924223</v>
      </c>
    </row>
    <row r="125" spans="1:27" ht="19.5">
      <c r="A125" s="172">
        <v>123</v>
      </c>
      <c r="B125" s="172" t="s">
        <v>396</v>
      </c>
      <c r="C125" s="172" t="s">
        <v>417</v>
      </c>
      <c r="D125" s="173">
        <v>0</v>
      </c>
      <c r="E125" s="173">
        <v>0</v>
      </c>
      <c r="F125" s="173">
        <v>0</v>
      </c>
      <c r="G125" s="174">
        <v>0</v>
      </c>
      <c r="H125" s="173">
        <v>0</v>
      </c>
      <c r="I125" s="173">
        <v>27459.32</v>
      </c>
      <c r="J125" s="173">
        <v>27459.32</v>
      </c>
      <c r="K125" s="174">
        <v>200937678.28464627</v>
      </c>
      <c r="L125" s="184">
        <v>27459.32</v>
      </c>
      <c r="M125" s="184">
        <v>63823.04</v>
      </c>
      <c r="N125" s="184">
        <v>36363.72</v>
      </c>
      <c r="O125" s="184">
        <v>359819009.40000004</v>
      </c>
      <c r="P125" s="184">
        <v>63823.04</v>
      </c>
      <c r="Q125" s="184">
        <v>92099.84</v>
      </c>
      <c r="R125" s="184">
        <v>28276.799999999996</v>
      </c>
      <c r="S125" s="184">
        <v>275992239.88010424</v>
      </c>
      <c r="T125" s="202">
        <v>92099.84</v>
      </c>
      <c r="U125" s="202">
        <v>116447.6</v>
      </c>
      <c r="V125" s="202">
        <v>24347.76000000001</v>
      </c>
      <c r="W125" s="202">
        <v>234043177.11966115</v>
      </c>
      <c r="X125" s="202">
        <v>116447.6</v>
      </c>
      <c r="Y125" s="202">
        <v>145620.28</v>
      </c>
      <c r="Z125" s="202">
        <v>29172.679999999993</v>
      </c>
      <c r="AA125" s="202">
        <v>278626158.7588146</v>
      </c>
    </row>
    <row r="126" spans="1:27" ht="19.5">
      <c r="A126" s="169">
        <v>124</v>
      </c>
      <c r="B126" s="169" t="s">
        <v>396</v>
      </c>
      <c r="C126" s="206" t="s">
        <v>440</v>
      </c>
      <c r="D126" s="170"/>
      <c r="E126" s="170"/>
      <c r="F126" s="170"/>
      <c r="G126" s="171"/>
      <c r="H126" s="170"/>
      <c r="I126" s="170"/>
      <c r="J126" s="170"/>
      <c r="K126" s="171"/>
      <c r="L126" s="182"/>
      <c r="M126" s="182"/>
      <c r="N126" s="182"/>
      <c r="O126" s="182"/>
      <c r="P126" s="182"/>
      <c r="Q126" s="182"/>
      <c r="R126" s="182"/>
      <c r="S126" s="182"/>
      <c r="T126" s="199">
        <v>0</v>
      </c>
      <c r="U126" s="199">
        <v>7838.76</v>
      </c>
      <c r="V126" s="199">
        <v>7838.76</v>
      </c>
      <c r="W126" s="199">
        <v>101535458.28</v>
      </c>
      <c r="X126" s="199">
        <v>7838.76</v>
      </c>
      <c r="Y126" s="199">
        <v>38262.84</v>
      </c>
      <c r="Z126" s="199">
        <v>30424.079999999994</v>
      </c>
      <c r="AA126" s="199">
        <v>391543519.75531083</v>
      </c>
    </row>
    <row r="127" spans="1:27" ht="19.5">
      <c r="A127" s="172">
        <v>125</v>
      </c>
      <c r="B127" s="172" t="s">
        <v>396</v>
      </c>
      <c r="C127" s="205" t="s">
        <v>462</v>
      </c>
      <c r="D127" s="173"/>
      <c r="E127" s="173"/>
      <c r="F127" s="173"/>
      <c r="G127" s="174"/>
      <c r="H127" s="173"/>
      <c r="I127" s="173"/>
      <c r="J127" s="173"/>
      <c r="K127" s="174"/>
      <c r="L127" s="184"/>
      <c r="M127" s="184"/>
      <c r="N127" s="184"/>
      <c r="O127" s="184"/>
      <c r="P127" s="184"/>
      <c r="Q127" s="184"/>
      <c r="R127" s="184"/>
      <c r="S127" s="184"/>
      <c r="T127" s="202"/>
      <c r="U127" s="202"/>
      <c r="V127" s="202"/>
      <c r="W127" s="202"/>
      <c r="X127" s="202">
        <v>0</v>
      </c>
      <c r="Y127" s="202">
        <v>5295.76</v>
      </c>
      <c r="Z127" s="202">
        <v>5295.76</v>
      </c>
      <c r="AA127" s="202">
        <v>68330841.9582464</v>
      </c>
    </row>
    <row r="128" spans="1:27" ht="19.5">
      <c r="A128" s="169">
        <v>126</v>
      </c>
      <c r="B128" s="169" t="s">
        <v>396</v>
      </c>
      <c r="C128" s="206" t="s">
        <v>463</v>
      </c>
      <c r="D128" s="170"/>
      <c r="E128" s="170"/>
      <c r="F128" s="170"/>
      <c r="G128" s="171"/>
      <c r="H128" s="170"/>
      <c r="I128" s="170"/>
      <c r="J128" s="170"/>
      <c r="K128" s="171"/>
      <c r="L128" s="182"/>
      <c r="M128" s="182"/>
      <c r="N128" s="182"/>
      <c r="O128" s="182"/>
      <c r="P128" s="182"/>
      <c r="Q128" s="182"/>
      <c r="R128" s="182"/>
      <c r="S128" s="182"/>
      <c r="T128" s="199"/>
      <c r="U128" s="199"/>
      <c r="V128" s="199"/>
      <c r="W128" s="199"/>
      <c r="X128" s="199">
        <v>0</v>
      </c>
      <c r="Y128" s="199">
        <v>2325</v>
      </c>
      <c r="Z128" s="199">
        <v>2325</v>
      </c>
      <c r="AA128" s="199">
        <v>30115725</v>
      </c>
    </row>
    <row r="129" spans="1:27" ht="15.75">
      <c r="A129" s="197"/>
      <c r="B129" s="197"/>
      <c r="C129" s="197"/>
      <c r="D129" s="197"/>
      <c r="E129" s="197"/>
      <c r="F129" s="197"/>
      <c r="G129" s="216">
        <f>SUM(G2:G128)</f>
        <v>10663695962.08101</v>
      </c>
      <c r="H129" s="197"/>
      <c r="I129" s="197"/>
      <c r="J129" s="197"/>
      <c r="K129" s="175">
        <f>SUM(K2:K125)</f>
        <v>11220435557.07798</v>
      </c>
      <c r="L129" s="191"/>
      <c r="M129" s="191"/>
      <c r="N129" s="191"/>
      <c r="O129" s="215">
        <f>SUM(O2:O125)</f>
        <v>12867675198.616438</v>
      </c>
      <c r="P129" s="191"/>
      <c r="Q129" s="191"/>
      <c r="R129" s="191"/>
      <c r="S129" s="215">
        <f>SUM(S2:S125)</f>
        <v>10473677750.54233</v>
      </c>
      <c r="T129" s="196"/>
      <c r="U129" s="196"/>
      <c r="V129" s="196"/>
      <c r="W129" s="217">
        <f>SUM(W2:W126)</f>
        <v>9009759235.571842</v>
      </c>
      <c r="X129" s="196"/>
      <c r="Y129" s="196"/>
      <c r="Z129" s="196"/>
      <c r="AA129" s="217">
        <f>SUM(AA2:AA128)</f>
        <v>11609049013.893948</v>
      </c>
    </row>
  </sheetData>
  <sheetProtection/>
  <conditionalFormatting sqref="S1:S65536">
    <cfRule type="duplicateValues" priority="1" dxfId="1" stopIfTrue="1">
      <formula>AND(COUNTIF($S$1:$S$65536,S1)&gt;1,NOT(ISBLANK(S1)))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9100</dc:creator>
  <cp:keywords/>
  <dc:description/>
  <cp:lastModifiedBy>2051</cp:lastModifiedBy>
  <cp:lastPrinted>2019-12-10T11:09:35Z</cp:lastPrinted>
  <dcterms:created xsi:type="dcterms:W3CDTF">2018-11-13T06:02:22Z</dcterms:created>
  <dcterms:modified xsi:type="dcterms:W3CDTF">2022-04-27T09:50:09Z</dcterms:modified>
  <cp:category/>
  <cp:version/>
  <cp:contentType/>
  <cp:contentStatus/>
</cp:coreProperties>
</file>